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ichiganstate-my.sharepoint.com/personal/jaborekj_msu_edu/Documents/Documents/"/>
    </mc:Choice>
  </mc:AlternateContent>
  <xr:revisionPtr revIDLastSave="0" documentId="8_{34B158E4-5D5B-4BF5-89A7-F6CABB2FD929}" xr6:coauthVersionLast="47" xr6:coauthVersionMax="47" xr10:uidLastSave="{00000000-0000-0000-0000-000000000000}"/>
  <bookViews>
    <workbookView xWindow="28680" yWindow="-120" windowWidth="29040" windowHeight="15720" xr2:uid="{00000000-000D-0000-FFFF-FFFF00000000}"/>
  </bookViews>
  <sheets>
    <sheet name="About" sheetId="3" r:id="rId1"/>
    <sheet name="Introduction and Instructions" sheetId="2" r:id="rId2"/>
    <sheet name="Pricing Worksheet" sheetId="1" r:id="rId3"/>
  </sheets>
  <definedNames>
    <definedName name="_xlnm.Print_Area" localSheetId="1">'Introduction and Instructions'!$A$1:$K$24</definedName>
    <definedName name="_xlnm.Print_Area" localSheetId="2">'Pricing Worksheet'!$A$1:$D$37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C30" i="1" l="1"/>
  <c r="C27" i="1"/>
  <c r="C34" i="1" s="1"/>
  <c r="D20" i="1"/>
  <c r="C17" i="1"/>
  <c r="D15" i="1"/>
  <c r="D25" i="1" s="1"/>
  <c r="B15" i="1"/>
  <c r="B17" i="1" s="1"/>
  <c r="C9" i="1"/>
  <c r="D9" i="1"/>
  <c r="B21" i="1" l="1"/>
  <c r="C21" i="1"/>
  <c r="C18" i="1"/>
  <c r="C20" i="1" s="1"/>
  <c r="D30" i="1"/>
  <c r="D27" i="1"/>
  <c r="D17" i="1"/>
  <c r="B18" i="1"/>
  <c r="B20" i="1" s="1"/>
  <c r="C31" i="1"/>
  <c r="C32" i="1" s="1"/>
  <c r="C36" i="1" l="1"/>
  <c r="C35" i="1"/>
  <c r="D21" i="1"/>
  <c r="D31" i="1"/>
  <c r="D32" i="1" s="1"/>
  <c r="D36" i="1" l="1"/>
  <c r="D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Jaborek, Jerad</author>
    <author>Jeannine</author>
  </authors>
  <commentList>
    <comment ref="D4" authorId="0" shapeId="0" xr:uid="{3A22AEB4-0780-40A5-9430-C26F3748EDD1}">
      <text>
        <r>
          <rPr>
            <b/>
            <sz val="9"/>
            <color indexed="81"/>
            <rFont val="Tahoma"/>
            <family val="2"/>
          </rPr>
          <t>Initial/Purchasing Cost</t>
        </r>
        <r>
          <rPr>
            <sz val="9"/>
            <color indexed="81"/>
            <rFont val="Tahoma"/>
            <family val="2"/>
          </rPr>
          <t xml:space="preserve">
Weight * Price paid</t>
        </r>
        <r>
          <rPr>
            <sz val="9"/>
            <color indexed="81"/>
            <rFont val="Tahoma"/>
            <family val="2"/>
          </rPr>
          <t xml:space="preserve">
Opportunity cost if home grown.
</t>
        </r>
      </text>
    </comment>
    <comment ref="D5" authorId="0" shapeId="0" xr:uid="{F4A308DC-3B50-4011-82B4-901508ECF44F}">
      <text>
        <r>
          <rPr>
            <b/>
            <sz val="9"/>
            <color indexed="81"/>
            <rFont val="Tahoma"/>
            <family val="2"/>
          </rPr>
          <t xml:space="preserve">Total Feed Cost:
</t>
        </r>
        <r>
          <rPr>
            <sz val="9"/>
            <color indexed="81"/>
            <rFont val="Tahoma"/>
            <family val="2"/>
          </rPr>
          <t>Impacted by the cost of feed ingredients, average daily gain and feed efficiency, days on feed, and the type of feed, etc.
For grass-fed operations, this includes any supplement or mineral offered. The cost of grass can be accounted for as the opportunity cost of the land in the yardage cell below.</t>
        </r>
      </text>
    </comment>
    <comment ref="D6" authorId="0" shapeId="0" xr:uid="{C336372D-48AE-4145-B1A0-21F4BE2FFA0D}">
      <text>
        <r>
          <rPr>
            <b/>
            <sz val="9"/>
            <color indexed="81"/>
            <rFont val="Tahoma"/>
            <family val="2"/>
          </rPr>
          <t xml:space="preserve">Transportation Cost &amp;
Marketing
</t>
        </r>
        <r>
          <rPr>
            <sz val="9"/>
            <color indexed="81"/>
            <rFont val="Tahoma"/>
            <family val="2"/>
          </rPr>
          <t xml:space="preserve">Includes advertising for sale
</t>
        </r>
      </text>
    </comment>
    <comment ref="D7" authorId="0" shapeId="0" xr:uid="{D16AF3B7-08E3-4798-BEB3-AA9A07ECA421}">
      <text>
        <r>
          <rPr>
            <b/>
            <sz val="9"/>
            <color indexed="81"/>
            <rFont val="Tahoma"/>
            <family val="2"/>
          </rPr>
          <t>Yardage Cost</t>
        </r>
        <r>
          <rPr>
            <sz val="9"/>
            <color indexed="81"/>
            <rFont val="Tahoma"/>
            <family val="2"/>
          </rPr>
          <t xml:space="preserve">
Yardage cost per day * days on feed
[i.e., labor, utilities (electrical, water), building depreciation or land rent, equipment depreciation, Machinery and building repairs, fuel, taxes, insurance, interest, etc.
For grass-fed operations, make sure to account for the opportunity cost of the pasture if the land was used for other revenue streams.</t>
        </r>
      </text>
    </comment>
    <comment ref="D8" authorId="0" shapeId="0" xr:uid="{5B996967-5D8D-4E41-840A-F72002D133C0}">
      <text>
        <r>
          <rPr>
            <b/>
            <sz val="9"/>
            <color indexed="81"/>
            <rFont val="Tahoma"/>
            <family val="2"/>
          </rPr>
          <t>Miscellaneous Costs</t>
        </r>
        <r>
          <rPr>
            <sz val="9"/>
            <color indexed="81"/>
            <rFont val="Tahoma"/>
            <family val="2"/>
          </rPr>
          <t xml:space="preserve">
Sale commission, beef checkoff (1$/hd), death loss, vet and medical, interest on cattle and feed, etc. 
Sometimes these are considered in the yardage cost.</t>
        </r>
      </text>
    </comment>
    <comment ref="D13" authorId="0" shapeId="0" xr:uid="{D240DD1F-A182-4C81-ADE0-2ED209481549}">
      <text>
        <r>
          <rPr>
            <b/>
            <sz val="9"/>
            <color indexed="81"/>
            <rFont val="Tahoma"/>
            <family val="2"/>
          </rPr>
          <t xml:space="preserve">Live Weight
</t>
        </r>
        <r>
          <rPr>
            <sz val="9"/>
            <color indexed="81"/>
            <rFont val="Tahoma"/>
            <family val="2"/>
          </rPr>
          <t>If known, or can be estimated.  Live weight can be estimated from carcass weight if carcass weight and dressing percentage is known.</t>
        </r>
        <r>
          <rPr>
            <sz val="9"/>
            <color indexed="81"/>
            <rFont val="Tahoma"/>
            <family val="2"/>
          </rPr>
          <t xml:space="preserve">
</t>
        </r>
      </text>
    </comment>
    <comment ref="C14" authorId="1" shapeId="0" xr:uid="{C83FB2AA-D399-4DAE-B6F7-A1FEF42D13D4}">
      <text>
        <r>
          <rPr>
            <b/>
            <sz val="9"/>
            <color indexed="81"/>
            <rFont val="Tahoma"/>
            <family val="2"/>
          </rPr>
          <t>Dressing Percentage = Carcass weight / Live Weight</t>
        </r>
        <r>
          <rPr>
            <sz val="9"/>
            <color indexed="81"/>
            <rFont val="Tahoma"/>
            <family val="2"/>
          </rPr>
          <t xml:space="preserve">
If this value is known, it will change the live weight market price comparison and the gross value compared to selling live.</t>
        </r>
      </text>
    </comment>
    <comment ref="D14" authorId="0" shapeId="0" xr:uid="{2565D14E-7D80-46AC-95C7-1A3C176685D0}">
      <text>
        <r>
          <rPr>
            <b/>
            <sz val="9"/>
            <color indexed="81"/>
            <rFont val="Tahoma"/>
            <family val="2"/>
          </rPr>
          <t xml:space="preserve">Dressing Percentage
</t>
        </r>
        <r>
          <rPr>
            <sz val="9"/>
            <color indexed="81"/>
            <rFont val="Tahoma"/>
            <family val="2"/>
          </rPr>
          <t>(Carcass weight/Live weight = DP)
Grass-fed cattle dressing percents are more variable, being between 50-60%.
Grain-fed cattle are typically between 62 and 64% for beef breeds and 57-60% for dairy breeds.  Fatter cattle are typically on the greater ends of these ranges.
Can be 2 to 5% less if cold carcass weight is used instead of hot carcass weight.</t>
        </r>
      </text>
    </comment>
    <comment ref="D15" authorId="0" shapeId="0" xr:uid="{06E6BD20-5C97-4D8B-BF65-66DA21C759AE}">
      <text>
        <r>
          <rPr>
            <b/>
            <sz val="9"/>
            <color indexed="81"/>
            <rFont val="Tahoma"/>
            <family val="2"/>
          </rPr>
          <t xml:space="preserve">Carcass Weight
</t>
        </r>
        <r>
          <rPr>
            <sz val="9"/>
            <color indexed="81"/>
            <rFont val="Tahoma"/>
            <family val="2"/>
          </rPr>
          <t xml:space="preserve">Hot carcass weight is taken immediately after slaughter and can be 2 to 5% greater than cold carcass weight which is taken after the carcass is cooled and before it is cut into wholesale and retail cuts. 
</t>
        </r>
      </text>
    </comment>
    <comment ref="D16" authorId="0" shapeId="0" xr:uid="{3435EFB7-22B1-42DA-A184-21DFE162C27F}">
      <text>
        <r>
          <rPr>
            <b/>
            <sz val="9"/>
            <color indexed="81"/>
            <rFont val="Tahoma"/>
            <family val="2"/>
          </rPr>
          <t>Carcass Price Basis</t>
        </r>
        <r>
          <rPr>
            <sz val="9"/>
            <color indexed="81"/>
            <rFont val="Tahoma"/>
            <family val="2"/>
          </rPr>
          <t xml:space="preserve">
Price set by the seller or agreed upon by the seller and buyer.</t>
        </r>
      </text>
    </comment>
    <comment ref="D17" authorId="0" shapeId="0" xr:uid="{DD22644B-BE33-47FC-9A0E-4AA28854CF1F}">
      <text>
        <r>
          <rPr>
            <b/>
            <sz val="9"/>
            <color indexed="81"/>
            <rFont val="Tahoma"/>
            <family val="2"/>
          </rPr>
          <t xml:space="preserve">Carcass Value
</t>
        </r>
        <r>
          <rPr>
            <sz val="9"/>
            <color indexed="81"/>
            <rFont val="Tahoma"/>
            <family val="2"/>
          </rPr>
          <t xml:space="preserve">(Carcass weight * Carcass Price)
</t>
        </r>
      </text>
    </comment>
    <comment ref="D18" authorId="0" shapeId="0" xr:uid="{F6F83CCB-BC67-4956-8940-D8FA88540759}">
      <text>
        <r>
          <rPr>
            <b/>
            <sz val="9"/>
            <color indexed="81"/>
            <rFont val="Tahoma"/>
            <family val="2"/>
          </rPr>
          <t>Live Price Basis</t>
        </r>
        <r>
          <rPr>
            <sz val="9"/>
            <color indexed="81"/>
            <rFont val="Tahoma"/>
            <family val="2"/>
          </rPr>
          <t xml:space="preserve">
(Carcass Value / Live Weight)</t>
        </r>
      </text>
    </comment>
    <comment ref="D19" authorId="0" shapeId="0" xr:uid="{E2492761-7ED2-45B4-AEE3-291F8F7288B5}">
      <text>
        <r>
          <rPr>
            <b/>
            <sz val="9"/>
            <color indexed="81"/>
            <rFont val="Tahoma"/>
            <family val="2"/>
          </rPr>
          <t>Current Market Live Price</t>
        </r>
        <r>
          <rPr>
            <sz val="9"/>
            <color indexed="81"/>
            <rFont val="Tahoma"/>
            <family val="2"/>
          </rPr>
          <t xml:space="preserve">
You can obtain this from your local area fed cattle market sales report.</t>
        </r>
      </text>
    </comment>
    <comment ref="D20" authorId="0" shapeId="0" xr:uid="{A36025A7-36D9-4C6E-912F-3761072E9BDF}">
      <text>
        <r>
          <rPr>
            <sz val="9"/>
            <color indexed="81"/>
            <rFont val="Tahoma"/>
            <family val="2"/>
          </rPr>
          <t>Value difference between selling on a carcass basis (agreed price) or the current market live price.</t>
        </r>
      </text>
    </comment>
    <comment ref="D21" authorId="0" shapeId="0" xr:uid="{D3874CA2-5C1C-477E-B2A2-B3D059015795}">
      <text>
        <r>
          <rPr>
            <b/>
            <sz val="9"/>
            <color indexed="81"/>
            <rFont val="Tahoma"/>
            <family val="2"/>
          </rPr>
          <t xml:space="preserve">Returns - Profit or Loss
</t>
        </r>
        <r>
          <rPr>
            <sz val="9"/>
            <color indexed="81"/>
            <rFont val="Tahoma"/>
            <family val="2"/>
          </rPr>
          <t>(Carcass value - Total input costs)</t>
        </r>
      </text>
    </comment>
    <comment ref="A23" authorId="0" shapeId="0" xr:uid="{F3D27674-FC50-4B07-A048-D69E9B930B1C}">
      <text>
        <r>
          <rPr>
            <sz val="9"/>
            <color indexed="81"/>
            <rFont val="Tahoma"/>
            <family val="2"/>
          </rPr>
          <t>Use with customers to determine their overall cost and estimated yield.</t>
        </r>
        <r>
          <rPr>
            <sz val="9"/>
            <color indexed="81"/>
            <rFont val="Tahoma"/>
            <family val="2"/>
          </rPr>
          <t xml:space="preserve">
Also demonstrates the cost savings of buying direct vs. retail in-store.</t>
        </r>
      </text>
    </comment>
    <comment ref="D25" authorId="0" shapeId="0" xr:uid="{DD8D77F9-C1A6-4DF1-BBBC-450DB097FA6F}">
      <text>
        <r>
          <rPr>
            <b/>
            <sz val="9"/>
            <color indexed="81"/>
            <rFont val="Tahoma"/>
            <family val="2"/>
          </rPr>
          <t xml:space="preserve">Carcass Weight
</t>
        </r>
        <r>
          <rPr>
            <sz val="9"/>
            <color indexed="81"/>
            <rFont val="Tahoma"/>
            <family val="2"/>
          </rPr>
          <t xml:space="preserve">Same as above in row 16.
</t>
        </r>
      </text>
    </comment>
    <comment ref="D26" authorId="0" shapeId="0" xr:uid="{7218112B-5849-4EA2-BF63-6474C42ED3A7}">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 ref="D27" authorId="0" shapeId="0" xr:uid="{B5242BCD-D157-43C9-9F04-6F057DCDECC5}">
      <text>
        <r>
          <rPr>
            <b/>
            <sz val="9"/>
            <color indexed="81"/>
            <rFont val="Tahoma"/>
            <family val="2"/>
          </rPr>
          <t xml:space="preserve">Retail Yield
</t>
        </r>
        <r>
          <rPr>
            <sz val="9"/>
            <color indexed="81"/>
            <rFont val="Tahoma"/>
            <family val="2"/>
          </rPr>
          <t>(Carcass weight * Carcass yield /100)</t>
        </r>
      </text>
    </comment>
    <comment ref="D28" authorId="0" shapeId="0" xr:uid="{AA125087-5E14-4608-9874-A481E315EB8B}">
      <text>
        <r>
          <rPr>
            <b/>
            <sz val="9"/>
            <color indexed="81"/>
            <rFont val="Tahoma"/>
            <family val="2"/>
          </rPr>
          <t>Slaughter Cost</t>
        </r>
        <r>
          <rPr>
            <sz val="9"/>
            <color indexed="81"/>
            <rFont val="Tahoma"/>
            <family val="2"/>
          </rPr>
          <t xml:space="preserve">
Varies by processor.</t>
        </r>
      </text>
    </comment>
    <comment ref="D29" authorId="0" shapeId="0" xr:uid="{85514083-2D66-444E-8D15-222A11727753}">
      <text>
        <r>
          <rPr>
            <b/>
            <sz val="9"/>
            <color indexed="81"/>
            <rFont val="Tahoma"/>
            <family val="2"/>
          </rPr>
          <t>Processing Costs</t>
        </r>
        <r>
          <rPr>
            <sz val="9"/>
            <color indexed="81"/>
            <rFont val="Tahoma"/>
            <family val="2"/>
          </rPr>
          <t xml:space="preserve">
Cost to cut, wrap, and freeze beef product ($/lb).</t>
        </r>
      </text>
    </comment>
    <comment ref="D30" authorId="0" shapeId="0" xr:uid="{AB0795EA-C5EB-4383-A1C3-0135E5B6F819}">
      <text>
        <r>
          <rPr>
            <b/>
            <sz val="9"/>
            <color indexed="81"/>
            <rFont val="Tahoma"/>
            <family val="2"/>
          </rPr>
          <t xml:space="preserve">Total Slaughter Processing Costs
</t>
        </r>
        <r>
          <rPr>
            <sz val="9"/>
            <color indexed="81"/>
            <rFont val="Tahoma"/>
            <family val="2"/>
          </rPr>
          <t>Sum of costs from processor.</t>
        </r>
      </text>
    </comment>
    <comment ref="D31" authorId="0" shapeId="0" xr:uid="{5183A487-2F7E-4DEE-BB09-35B64DF8FBF7}">
      <text>
        <r>
          <rPr>
            <b/>
            <sz val="9"/>
            <color indexed="81"/>
            <rFont val="Tahoma"/>
            <family val="2"/>
          </rPr>
          <t>Packaged Carcass Value</t>
        </r>
        <r>
          <rPr>
            <sz val="9"/>
            <color indexed="81"/>
            <rFont val="Tahoma"/>
            <family val="2"/>
          </rPr>
          <t xml:space="preserve">
Carcass value including processing costs (slaughter + cutting, wrapping).</t>
        </r>
      </text>
    </comment>
    <comment ref="D32" authorId="0" shapeId="0" xr:uid="{2E45C833-4C81-4A65-907D-1555CB2E2B3A}">
      <text>
        <r>
          <rPr>
            <b/>
            <sz val="9"/>
            <color indexed="81"/>
            <rFont val="Tahoma"/>
            <family val="2"/>
          </rPr>
          <t>Packaged Retail Value</t>
        </r>
        <r>
          <rPr>
            <sz val="9"/>
            <color indexed="81"/>
            <rFont val="Tahoma"/>
            <family val="2"/>
          </rPr>
          <t xml:space="preserve">
Processed Carcass Value / Estimated Pounds of Retail Product.</t>
        </r>
      </text>
    </comment>
    <comment ref="D33" authorId="0" shapeId="0" xr:uid="{EED40599-D92F-4BEF-877C-FD72ADA71316}">
      <text>
        <r>
          <rPr>
            <b/>
            <sz val="9"/>
            <color indexed="81"/>
            <rFont val="Tahoma"/>
            <family val="2"/>
          </rPr>
          <t>Current Retail Price of Grass-fed Beef</t>
        </r>
        <r>
          <rPr>
            <sz val="9"/>
            <color indexed="81"/>
            <rFont val="Tahoma"/>
            <family val="2"/>
          </rPr>
          <t xml:space="preserve">
You can find this value at this website: https://www.ams.usda.gov/mnreports/lsmngfbeef.pdf
Titled: National Monthly Grass Fed Beef Report
Use the Grass Fed Beef - Direct to Consumer (Retail) on the right side.  You can choose the price for either a whole, half, or quarter of beef depending on what you are selling to the consumer.</t>
        </r>
      </text>
    </comment>
    <comment ref="D34" authorId="0" shapeId="0" xr:uid="{76278CC8-0B16-42C7-AF97-BF88A96486EE}">
      <text>
        <r>
          <rPr>
            <b/>
            <sz val="9"/>
            <color indexed="81"/>
            <rFont val="Tahoma"/>
            <family val="2"/>
          </rPr>
          <t>Average Retail Price for your beef</t>
        </r>
        <r>
          <rPr>
            <sz val="9"/>
            <color indexed="81"/>
            <rFont val="Tahoma"/>
            <family val="2"/>
          </rPr>
          <t xml:space="preserve">
(Estimated retail value * Current retail beef price)</t>
        </r>
      </text>
    </comment>
    <comment ref="D35" authorId="0" shapeId="0" xr:uid="{690FA60B-2DA4-4A99-8649-78AB5ADB4E08}">
      <text>
        <r>
          <rPr>
            <b/>
            <sz val="9"/>
            <color indexed="81"/>
            <rFont val="Tahoma"/>
            <family val="2"/>
          </rPr>
          <t>Savings to Customer
for buying direct vs. retail</t>
        </r>
        <r>
          <rPr>
            <sz val="9"/>
            <color indexed="81"/>
            <rFont val="Tahoma"/>
            <family val="2"/>
          </rPr>
          <t xml:space="preserve">
(Current Retail Value - Packaged Carcass Value)</t>
        </r>
      </text>
    </comment>
    <comment ref="D36" authorId="0" shapeId="0" xr:uid="{096BA965-C4DF-45FA-8C7B-8F39D44CBA0A}">
      <text>
        <r>
          <rPr>
            <b/>
            <sz val="9"/>
            <color indexed="81"/>
            <rFont val="Tahoma"/>
            <family val="2"/>
          </rPr>
          <t>Percent Savings of buying direct vs. retail</t>
        </r>
        <r>
          <rPr>
            <sz val="9"/>
            <color indexed="81"/>
            <rFont val="Tahoma"/>
            <family val="2"/>
          </rPr>
          <t xml:space="preserve">
[1- (estimated final packaged price/ current retail cost) x 100]</t>
        </r>
      </text>
    </comment>
  </commentList>
</comments>
</file>

<file path=xl/sharedStrings.xml><?xml version="1.0" encoding="utf-8"?>
<sst xmlns="http://schemas.openxmlformats.org/spreadsheetml/2006/main" count="65" uniqueCount="63">
  <si>
    <t>Your Numbers</t>
  </si>
  <si>
    <t>http://www.ers.usda.gov/data-products/meat-price-spreads.aspx</t>
  </si>
  <si>
    <t>Introduction</t>
  </si>
  <si>
    <t>Carcass weight known</t>
  </si>
  <si>
    <t>Additional resources that may be helpful</t>
  </si>
  <si>
    <t>http://fyi.uwex.edu/wbic/</t>
  </si>
  <si>
    <t>Enterprise and breakeven spreadsheets can be found at these websites to more accurately calculate cost of production.</t>
  </si>
  <si>
    <t>http://msue.anr.msu.edu/program/info/meat_marketing_processing</t>
  </si>
  <si>
    <t>http://msue.anr.msu.edu/topic/info/beef</t>
  </si>
  <si>
    <t>To advance to the Instructions and Pricing Worksheet, click on the tabs below.</t>
  </si>
  <si>
    <t>https://www.ams.usda.gov/mnreports/lsmngfbeef.pdf</t>
  </si>
  <si>
    <t>Updated: Feb. 2024</t>
  </si>
  <si>
    <t>Authors:</t>
  </si>
  <si>
    <t>Jeannine Schweihofer*, J. Roy Black*, Bill Halfman**, Kevin Gould*, Jerry Lindquist*</t>
  </si>
  <si>
    <t>*Michigan State University, ** University of Wisconsin</t>
  </si>
  <si>
    <r>
      <rPr>
        <b/>
        <sz val="11"/>
        <color theme="1"/>
        <rFont val="Calibri"/>
        <family val="2"/>
        <scheme val="minor"/>
      </rPr>
      <t>Reviewed by:</t>
    </r>
    <r>
      <rPr>
        <sz val="11"/>
        <color theme="1"/>
        <rFont val="Calibri"/>
        <family val="2"/>
        <scheme val="minor"/>
      </rPr>
      <t xml:space="preserve"> Carl Duley**, Adam Hady**, and Steve Huntzicker**</t>
    </r>
  </si>
  <si>
    <r>
      <rPr>
        <b/>
        <sz val="11"/>
        <color theme="1"/>
        <rFont val="Calibri"/>
        <family val="2"/>
        <scheme val="minor"/>
      </rPr>
      <t>Edited by:</t>
    </r>
    <r>
      <rPr>
        <sz val="11"/>
        <color theme="1"/>
        <rFont val="Calibri"/>
        <family val="2"/>
        <scheme val="minor"/>
      </rPr>
      <t xml:space="preserve"> Jerad Jaborek*</t>
    </r>
  </si>
  <si>
    <t>Grass-Fed Freezer Beef Pricing Worksheet</t>
  </si>
  <si>
    <t>General Instructions</t>
  </si>
  <si>
    <t xml:space="preserve">1) The producer can input their values into the grey highlighted cells, as these are the only cells allowed to be changed. </t>
  </si>
  <si>
    <t>2) The blue cells are examples.  Hover over the red triangle to read helpful notes.</t>
  </si>
  <si>
    <t>3) Enter the carcass weight determined in row 15 (cells B15 or C15) in the yellow cell.</t>
  </si>
  <si>
    <t>4) A link is provided to look up the current retail price of Choice graded beef.</t>
  </si>
  <si>
    <t>Link for current retail Choice graded beef price</t>
  </si>
  <si>
    <t>This spreadsheet can be used to help beef producers direct marketing beef to consumers, mainly in the form of freezer beef, to determine the amount of beef produced and sale prices for direct marketing of their grass-fed beef animals and provide their customers with price comparisons to store-bought retail beef.</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</si>
  <si>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Grass-Fed Pricing Wroksheet are not responsible for loss of income, outdated prices, and other missing information. </t>
    </r>
  </si>
  <si>
    <t>Updated in Feb. 2024</t>
  </si>
  <si>
    <t>Beef Animal Production Costs</t>
  </si>
  <si>
    <t xml:space="preserve">Feb 2024   Example     </t>
  </si>
  <si>
    <t>Initial cost of feeder calf ($)</t>
  </si>
  <si>
    <t>Cost of feed ($)</t>
  </si>
  <si>
    <t>Transportation and marketing ($)</t>
  </si>
  <si>
    <t>Yardage including labor ($)</t>
  </si>
  <si>
    <t>Other costs ($)</t>
  </si>
  <si>
    <t>Total input costs ($)</t>
  </si>
  <si>
    <t>Live Price versus Hanging Carcass Price Comparison</t>
  </si>
  <si>
    <t>Live weight known</t>
  </si>
  <si>
    <t xml:space="preserve">Feb 2024   Example      </t>
  </si>
  <si>
    <t>Estimated live weight of animal (lb.)</t>
  </si>
  <si>
    <t>Dressing percentage (%)</t>
  </si>
  <si>
    <t>Carcass weight (lb.)</t>
  </si>
  <si>
    <t>Agreed carcass price ($/lb.)</t>
  </si>
  <si>
    <t>Carcass value ($)</t>
  </si>
  <si>
    <t>Live weight price based on agreed carcass price ($/lb.)</t>
  </si>
  <si>
    <t>Current live market price ($/lb.)</t>
  </si>
  <si>
    <t>Value of agreed price versus live market price ($/hd)</t>
  </si>
  <si>
    <t>Estimated Return ($/hd)</t>
  </si>
  <si>
    <t>Comparison of Buying Direct versus Store-Bought Retail Beef</t>
  </si>
  <si>
    <t>Carcass weight - from above in row 15 (lb.)</t>
  </si>
  <si>
    <t>Carcass yield (%)</t>
  </si>
  <si>
    <t>Retail product to take home to freezer (lb.)</t>
  </si>
  <si>
    <t xml:space="preserve">http://msue.anr.msu.edu/news/how_much_to_expect_when_buying_freezer_beef_part_one </t>
  </si>
  <si>
    <t>Slaughter cost ($/hd)</t>
  </si>
  <si>
    <t>Cutting, wrapping, and freezing cost ($/lb.)</t>
  </si>
  <si>
    <t>Processing and packaging cost ($)</t>
  </si>
  <si>
    <t>Total packaged carcass value ($)</t>
  </si>
  <si>
    <t>Final packaged price of retail product ($/lb.)</t>
  </si>
  <si>
    <t xml:space="preserve">http://www.ers.usda.gov/data-products/meat-price-spreads.aspx </t>
  </si>
  <si>
    <t>Savings value to consumer ($/lb.)</t>
  </si>
  <si>
    <t>Percent savings value to consumer (%)</t>
  </si>
  <si>
    <t xml:space="preserve"> Grass-Fed Freezer Beef Pricing Spreadsheet</t>
  </si>
  <si>
    <t>Current retail price of Grass-fed beef ($/lb.)</t>
  </si>
  <si>
    <t>Value using average current retail price of Grass-fed beef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</si>
</sst>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0.0"/>
  </numFmts>
  <fonts count="23"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color theme="1"/>
      <name val="Calibri"/>
      <family val="2"/>
      <scheme val="minor"/>
    </font>
    <font>
      <b/>
      <u/>
      <sz val="9"/>
      <color indexed="81"/>
      <name val="Tahoma"/>
      <family val="2"/>
    </font>
    <font>
      <u/>
      <sz val="9"/>
      <color indexed="81"/>
      <name val="Tahoma"/>
      <family val="2"/>
    </font>
    <font>
      <i/>
      <sz val="12"/>
      <color theme="1"/>
      <name val="Calibri"/>
      <family val="2"/>
      <scheme val="minor"/>
    </font>
    <font>
      <b/>
      <u/>
      <sz val="12"/>
      <color theme="1"/>
      <name val="Calibri"/>
      <family val="2"/>
      <scheme val="minor"/>
    </font>
    <font>
      <b/>
      <u/>
      <sz val="12"/>
      <name val="Calibri"/>
      <family val="2"/>
      <scheme val="minor"/>
    </font>
    <font>
      <b/>
      <u/>
      <sz val="14"/>
      <color theme="0"/>
      <name val="Calibri"/>
      <family val="2"/>
      <scheme val="minor"/>
    </font>
    <font>
      <u/>
      <sz val="12"/>
      <color theme="10"/>
      <name val="Calibri"/>
      <family val="2"/>
      <scheme val="minor"/>
    </font>
    <font>
      <b/>
      <sz val="14"/>
      <color theme="0"/>
      <name val="Calibri"/>
      <family val="2"/>
      <scheme val="minor"/>
    </font>
    <font>
      <b/>
      <sz val="9"/>
      <color indexed="81"/>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18453B"/>
        <bgColor indexed="64"/>
      </patternFill>
    </fill>
    <fill>
      <patternFill patternType="solid">
        <fgColor theme="6"/>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117">
    <xf numFmtId="0" fontId="0" fillId="0" borderId="0" xfId="0"/>
    <xf numFmtId="0" fontId="8" fillId="0" borderId="0" xfId="0" applyFont="1"/>
    <xf numFmtId="0" fontId="9" fillId="0" borderId="0" xfId="0" applyFont="1"/>
    <xf numFmtId="0" fontId="1" fillId="0" borderId="0" xfId="0" applyFont="1"/>
    <xf numFmtId="0" fontId="0" fillId="4" borderId="0" xfId="0" applyFill="1"/>
    <xf numFmtId="0" fontId="2" fillId="0" borderId="0" xfId="0" applyFont="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0" xfId="0" applyFill="1" applyAlignment="1">
      <alignment horizontal="center"/>
    </xf>
    <xf numFmtId="0" fontId="0" fillId="4" borderId="8" xfId="0" applyFill="1" applyBorder="1" applyAlignment="1">
      <alignment horizontal="center" wrapText="1"/>
    </xf>
    <xf numFmtId="0" fontId="0" fillId="4" borderId="0" xfId="0" applyFill="1" applyAlignment="1">
      <alignment horizontal="center" wrapText="1"/>
    </xf>
    <xf numFmtId="0" fontId="0" fillId="4" borderId="9" xfId="0" applyFill="1" applyBorder="1" applyAlignment="1">
      <alignment horizontal="center" wrapText="1"/>
    </xf>
    <xf numFmtId="0" fontId="1" fillId="4" borderId="8" xfId="0" applyFont="1" applyFill="1" applyBorder="1" applyAlignment="1">
      <alignment horizontal="center" wrapText="1"/>
    </xf>
    <xf numFmtId="0" fontId="9" fillId="4" borderId="0" xfId="0" applyFont="1" applyFill="1" applyAlignment="1">
      <alignment horizontal="left" wrapText="1"/>
    </xf>
    <xf numFmtId="0" fontId="0" fillId="4" borderId="10" xfId="0" applyFill="1" applyBorder="1" applyAlignment="1">
      <alignment horizontal="center" wrapText="1"/>
    </xf>
    <xf numFmtId="0" fontId="0" fillId="4" borderId="2" xfId="0" applyFill="1" applyBorder="1" applyAlignment="1">
      <alignment horizontal="center" wrapText="1"/>
    </xf>
    <xf numFmtId="0" fontId="0" fillId="4" borderId="11" xfId="0" applyFill="1" applyBorder="1" applyAlignment="1">
      <alignment horizontal="center" wrapText="1"/>
    </xf>
    <xf numFmtId="0" fontId="17" fillId="4" borderId="0" xfId="0" applyFont="1" applyFill="1"/>
    <xf numFmtId="0" fontId="9" fillId="4" borderId="0" xfId="0" applyFont="1" applyFill="1"/>
    <xf numFmtId="0" fontId="8" fillId="4" borderId="0" xfId="0" applyFont="1" applyFill="1" applyAlignment="1">
      <alignment horizontal="left" wrapText="1"/>
    </xf>
    <xf numFmtId="0" fontId="9" fillId="4" borderId="0" xfId="0" applyFont="1" applyFill="1" applyAlignment="1">
      <alignment horizontal="left"/>
    </xf>
    <xf numFmtId="0" fontId="1" fillId="4" borderId="0" xfId="0" applyFont="1" applyFill="1"/>
    <xf numFmtId="0" fontId="13" fillId="4" borderId="0" xfId="0" applyFont="1" applyFill="1"/>
    <xf numFmtId="0" fontId="20" fillId="4" borderId="0" xfId="2" applyFont="1" applyFill="1" applyProtection="1">
      <protection locked="0"/>
    </xf>
    <xf numFmtId="0" fontId="8" fillId="4" borderId="1" xfId="0" applyFont="1" applyFill="1" applyBorder="1" applyAlignment="1">
      <alignment horizontal="center" vertical="center" wrapText="1"/>
    </xf>
    <xf numFmtId="44" fontId="9" fillId="3" borderId="1" xfId="1" applyFont="1" applyFill="1" applyBorder="1" applyAlignment="1" applyProtection="1">
      <alignment vertical="center"/>
      <protection locked="0"/>
    </xf>
    <xf numFmtId="44" fontId="9" fillId="2" borderId="1" xfId="1" applyFont="1" applyFill="1" applyBorder="1" applyAlignment="1" applyProtection="1">
      <alignment vertical="center"/>
    </xf>
    <xf numFmtId="44" fontId="9" fillId="3" borderId="3" xfId="1" applyFont="1" applyFill="1" applyBorder="1" applyAlignment="1" applyProtection="1">
      <alignment vertical="center"/>
      <protection locked="0"/>
    </xf>
    <xf numFmtId="44" fontId="9" fillId="2" borderId="3" xfId="1" applyFont="1" applyFill="1" applyBorder="1" applyAlignment="1" applyProtection="1">
      <alignment vertical="center"/>
    </xf>
    <xf numFmtId="44" fontId="8" fillId="4" borderId="14" xfId="0" applyNumberFormat="1" applyFont="1" applyFill="1" applyBorder="1" applyAlignment="1">
      <alignment vertical="center"/>
    </xf>
    <xf numFmtId="44" fontId="8" fillId="2" borderId="14" xfId="1" applyFont="1" applyFill="1" applyBorder="1" applyAlignment="1" applyProtection="1">
      <alignment vertical="center"/>
    </xf>
    <xf numFmtId="0" fontId="9" fillId="4" borderId="8" xfId="0" applyFont="1" applyFill="1" applyBorder="1" applyAlignment="1">
      <alignment vertical="center"/>
    </xf>
    <xf numFmtId="0" fontId="9" fillId="4" borderId="1" xfId="0" applyFont="1" applyFill="1" applyBorder="1" applyAlignment="1">
      <alignment horizontal="left" vertical="center"/>
    </xf>
    <xf numFmtId="0" fontId="9" fillId="3" borderId="1" xfId="0" applyFont="1" applyFill="1" applyBorder="1" applyAlignment="1" applyProtection="1">
      <alignment vertical="center"/>
      <protection locked="0"/>
    </xf>
    <xf numFmtId="1" fontId="9" fillId="4" borderId="1" xfId="0" applyNumberFormat="1" applyFont="1" applyFill="1" applyBorder="1" applyAlignment="1">
      <alignment vertical="center"/>
    </xf>
    <xf numFmtId="0" fontId="9" fillId="2" borderId="1" xfId="0" applyFont="1" applyFill="1" applyBorder="1" applyAlignment="1">
      <alignment vertical="center"/>
    </xf>
    <xf numFmtId="0" fontId="8" fillId="4" borderId="0" xfId="0" applyFont="1" applyFill="1"/>
    <xf numFmtId="0" fontId="9" fillId="4" borderId="1" xfId="0" applyFont="1" applyFill="1" applyBorder="1" applyAlignment="1">
      <alignment vertical="center"/>
    </xf>
    <xf numFmtId="164" fontId="9" fillId="2" borderId="1" xfId="0" applyNumberFormat="1" applyFont="1" applyFill="1" applyBorder="1" applyAlignment="1">
      <alignment vertical="center"/>
    </xf>
    <xf numFmtId="44" fontId="9" fillId="4" borderId="1" xfId="1" applyFont="1" applyFill="1" applyBorder="1" applyAlignment="1" applyProtection="1">
      <alignment vertical="center"/>
    </xf>
    <xf numFmtId="0" fontId="9" fillId="4" borderId="3" xfId="0" applyFont="1" applyFill="1" applyBorder="1" applyAlignment="1">
      <alignment horizontal="left" vertical="center"/>
    </xf>
    <xf numFmtId="164" fontId="9" fillId="2" borderId="3" xfId="0" applyNumberFormat="1" applyFont="1" applyFill="1" applyBorder="1" applyAlignment="1">
      <alignment vertical="center"/>
    </xf>
    <xf numFmtId="0" fontId="8" fillId="4" borderId="14" xfId="0" applyFont="1" applyFill="1" applyBorder="1" applyAlignment="1">
      <alignment horizontal="left" vertical="center"/>
    </xf>
    <xf numFmtId="44" fontId="8" fillId="4" borderId="14" xfId="1" applyFont="1" applyFill="1" applyBorder="1" applyAlignment="1" applyProtection="1">
      <alignment vertical="center"/>
    </xf>
    <xf numFmtId="6" fontId="8" fillId="2" borderId="14" xfId="0" applyNumberFormat="1" applyFont="1" applyFill="1" applyBorder="1" applyAlignment="1">
      <alignment vertical="center"/>
    </xf>
    <xf numFmtId="0" fontId="8" fillId="4" borderId="1" xfId="0" applyFont="1" applyFill="1" applyBorder="1" applyAlignment="1">
      <alignment horizontal="left" vertical="center"/>
    </xf>
    <xf numFmtId="44" fontId="8" fillId="4" borderId="1" xfId="1" applyFont="1" applyFill="1" applyBorder="1" applyAlignment="1" applyProtection="1">
      <alignment vertical="center"/>
    </xf>
    <xf numFmtId="6" fontId="8" fillId="2" borderId="1" xfId="0" applyNumberFormat="1" applyFont="1" applyFill="1" applyBorder="1" applyAlignment="1">
      <alignment vertical="center"/>
    </xf>
    <xf numFmtId="0" fontId="8" fillId="0" borderId="0" xfId="0" applyFont="1" applyAlignment="1">
      <alignment vertical="center"/>
    </xf>
    <xf numFmtId="0" fontId="9" fillId="5" borderId="1" xfId="0" applyFont="1" applyFill="1" applyBorder="1" applyAlignment="1" applyProtection="1">
      <alignment vertical="center"/>
      <protection locked="0"/>
    </xf>
    <xf numFmtId="0" fontId="2" fillId="4" borderId="0" xfId="0" applyFont="1" applyFill="1"/>
    <xf numFmtId="1" fontId="9" fillId="2" borderId="1" xfId="0" applyNumberFormat="1" applyFont="1" applyFill="1" applyBorder="1" applyAlignment="1">
      <alignment vertical="center"/>
    </xf>
    <xf numFmtId="0" fontId="4" fillId="4" borderId="0" xfId="2" applyFill="1"/>
    <xf numFmtId="164" fontId="9" fillId="2" borderId="1" xfId="1" applyNumberFormat="1" applyFont="1" applyFill="1" applyBorder="1" applyAlignment="1" applyProtection="1">
      <alignment vertical="center"/>
    </xf>
    <xf numFmtId="44" fontId="9" fillId="4" borderId="3" xfId="1" applyFont="1" applyFill="1" applyBorder="1" applyAlignment="1" applyProtection="1">
      <alignment vertical="center"/>
    </xf>
    <xf numFmtId="165" fontId="8" fillId="4" borderId="14" xfId="3" applyNumberFormat="1" applyFont="1" applyFill="1" applyBorder="1" applyAlignment="1" applyProtection="1">
      <alignment vertical="center"/>
    </xf>
    <xf numFmtId="165" fontId="8" fillId="2" borderId="14" xfId="3" applyNumberFormat="1" applyFont="1" applyFill="1" applyBorder="1" applyAlignment="1" applyProtection="1">
      <alignment vertical="center"/>
    </xf>
    <xf numFmtId="0" fontId="4" fillId="4" borderId="0" xfId="2" applyFill="1" applyAlignment="1" applyProtection="1">
      <alignment vertical="center"/>
    </xf>
    <xf numFmtId="0" fontId="9" fillId="4" borderId="0" xfId="0" applyFont="1" applyFill="1" applyAlignment="1">
      <alignment vertical="center"/>
    </xf>
    <xf numFmtId="0" fontId="9" fillId="4" borderId="0" xfId="0" applyFont="1" applyFill="1" applyAlignment="1">
      <alignment horizontal="center" vertical="center"/>
    </xf>
    <xf numFmtId="0" fontId="4" fillId="4" borderId="0" xfId="2" applyFill="1" applyProtection="1">
      <protection locked="0"/>
    </xf>
    <xf numFmtId="0" fontId="0" fillId="4" borderId="0" xfId="0" applyFill="1" applyAlignment="1">
      <alignment vertical="center"/>
    </xf>
    <xf numFmtId="0" fontId="0" fillId="4" borderId="0" xfId="0" applyFill="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4" borderId="8" xfId="0" applyFont="1" applyFill="1" applyBorder="1" applyAlignment="1">
      <alignment horizontal="center"/>
    </xf>
    <xf numFmtId="0" fontId="6" fillId="4" borderId="0" xfId="0" applyFont="1" applyFill="1" applyAlignment="1">
      <alignment horizontal="center"/>
    </xf>
    <xf numFmtId="0" fontId="6" fillId="4" borderId="9" xfId="0" applyFont="1" applyFill="1" applyBorder="1" applyAlignment="1">
      <alignment horizontal="center"/>
    </xf>
    <xf numFmtId="0" fontId="1" fillId="4" borderId="8" xfId="0" applyFont="1" applyFill="1" applyBorder="1" applyAlignment="1">
      <alignment horizontal="center" wrapText="1"/>
    </xf>
    <xf numFmtId="0" fontId="1" fillId="4" borderId="0" xfId="0" applyFont="1" applyFill="1" applyAlignment="1">
      <alignment horizontal="center" wrapText="1"/>
    </xf>
    <xf numFmtId="0" fontId="1" fillId="4" borderId="9" xfId="0" applyFont="1" applyFill="1" applyBorder="1" applyAlignment="1">
      <alignment horizontal="center" wrapText="1"/>
    </xf>
    <xf numFmtId="0" fontId="9" fillId="4" borderId="8" xfId="0" applyFont="1" applyFill="1" applyBorder="1" applyAlignment="1">
      <alignment horizontal="left" wrapText="1"/>
    </xf>
    <xf numFmtId="0" fontId="9" fillId="4" borderId="0" xfId="0" applyFont="1" applyFill="1" applyAlignment="1">
      <alignment horizontal="left" wrapText="1"/>
    </xf>
    <xf numFmtId="0" fontId="9" fillId="4" borderId="9" xfId="0" applyFont="1" applyFill="1" applyBorder="1" applyAlignment="1">
      <alignment horizontal="left" wrapText="1"/>
    </xf>
    <xf numFmtId="0" fontId="16" fillId="4" borderId="8" xfId="0" applyFont="1" applyFill="1" applyBorder="1" applyAlignment="1">
      <alignment horizontal="left" wrapText="1"/>
    </xf>
    <xf numFmtId="0" fontId="16" fillId="4" borderId="0" xfId="0" applyFont="1" applyFill="1" applyAlignment="1">
      <alignment horizontal="left" wrapText="1"/>
    </xf>
    <xf numFmtId="0" fontId="16" fillId="4" borderId="9" xfId="0" applyFont="1" applyFill="1" applyBorder="1" applyAlignment="1">
      <alignment horizontal="left" wrapText="1"/>
    </xf>
    <xf numFmtId="0" fontId="0" fillId="4" borderId="8" xfId="0" applyFill="1" applyBorder="1" applyAlignment="1">
      <alignment horizontal="left" wrapText="1"/>
    </xf>
    <xf numFmtId="0" fontId="0" fillId="4" borderId="0" xfId="0" applyFill="1" applyAlignment="1">
      <alignment horizontal="left" wrapText="1"/>
    </xf>
    <xf numFmtId="0" fontId="0" fillId="4" borderId="9" xfId="0" applyFill="1" applyBorder="1" applyAlignment="1">
      <alignment horizontal="left" wrapText="1"/>
    </xf>
    <xf numFmtId="0" fontId="0" fillId="4" borderId="8" xfId="0" applyFill="1" applyBorder="1" applyAlignment="1">
      <alignment horizontal="left"/>
    </xf>
    <xf numFmtId="0" fontId="0" fillId="4" borderId="0" xfId="0" applyFill="1" applyAlignment="1">
      <alignment horizontal="left"/>
    </xf>
    <xf numFmtId="0" fontId="0" fillId="4" borderId="9" xfId="0" applyFill="1" applyBorder="1" applyAlignment="1">
      <alignment horizontal="left"/>
    </xf>
    <xf numFmtId="0" fontId="8" fillId="4" borderId="0" xfId="0" applyFont="1" applyFill="1" applyAlignment="1">
      <alignment horizontal="left" wrapText="1"/>
    </xf>
    <xf numFmtId="0" fontId="18" fillId="0" borderId="0" xfId="0" applyFont="1" applyAlignment="1">
      <alignment horizontal="left"/>
    </xf>
    <xf numFmtId="0" fontId="19" fillId="0" borderId="0" xfId="0" applyFont="1" applyAlignment="1">
      <alignment horizontal="left"/>
    </xf>
    <xf numFmtId="0" fontId="8" fillId="4" borderId="15" xfId="0" applyFont="1" applyFill="1" applyBorder="1" applyAlignment="1">
      <alignment horizontal="left" vertical="center"/>
    </xf>
    <xf numFmtId="0" fontId="8" fillId="4" borderId="16" xfId="0" applyFont="1" applyFill="1" applyBorder="1" applyAlignment="1">
      <alignment horizontal="lef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0" fillId="0" borderId="4" xfId="0" applyBorder="1" applyAlignment="1">
      <alignment horizontal="center" vertical="center"/>
    </xf>
    <xf numFmtId="0" fontId="7" fillId="7" borderId="12"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13" xfId="0" applyFont="1" applyFill="1" applyBorder="1" applyAlignment="1">
      <alignment horizontal="center" vertical="center"/>
    </xf>
    <xf numFmtId="0" fontId="21" fillId="6" borderId="10"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9" fillId="4" borderId="8" xfId="0" applyFont="1" applyFill="1" applyBorder="1" applyAlignment="1">
      <alignment horizontal="left"/>
    </xf>
    <xf numFmtId="0" fontId="9" fillId="4" borderId="0" xfId="0" applyFont="1" applyFill="1" applyAlignment="1">
      <alignment horizontal="left"/>
    </xf>
    <xf numFmtId="0" fontId="7" fillId="7" borderId="1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4" borderId="8" xfId="0" applyFill="1" applyBorder="1" applyAlignment="1">
      <alignment horizontal="center"/>
    </xf>
    <xf numFmtId="0" fontId="0" fillId="4" borderId="0" xfId="0" applyFill="1" applyAlignment="1">
      <alignment horizont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18"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244470</xdr:colOff>
      <xdr:row>1</xdr:row>
      <xdr:rowOff>52382</xdr:rowOff>
    </xdr:from>
    <xdr:to>
      <xdr:col>9</xdr:col>
      <xdr:colOff>152712</xdr:colOff>
      <xdr:row>5</xdr:row>
      <xdr:rowOff>1511</xdr:rowOff>
    </xdr:to>
    <xdr:pic>
      <xdr:nvPicPr>
        <xdr:cNvPr id="3" name="Picture 2">
          <a:extLst>
            <a:ext uri="{FF2B5EF4-FFF2-40B4-BE49-F238E27FC236}">
              <a16:creationId xmlns:a16="http://schemas.microsoft.com/office/drawing/2014/main" id="{4397006D-81F8-4E9A-ACB6-2E2247206A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280" y="237167"/>
          <a:ext cx="5390832" cy="669219"/>
        </a:xfrm>
        <a:prstGeom prst="rect">
          <a:avLst/>
        </a:prstGeom>
      </xdr:spPr>
    </xdr:pic>
    <xdr:clientData/>
  </xdr:twoCellAnchor>
  <xdr:twoCellAnchor editAs="oneCell">
    <xdr:from>
      <xdr:col>2</xdr:col>
      <xdr:colOff>554037</xdr:colOff>
      <xdr:row>7</xdr:row>
      <xdr:rowOff>66676</xdr:rowOff>
    </xdr:from>
    <xdr:to>
      <xdr:col>7</xdr:col>
      <xdr:colOff>247014</xdr:colOff>
      <xdr:row>12</xdr:row>
      <xdr:rowOff>133731</xdr:rowOff>
    </xdr:to>
    <xdr:pic>
      <xdr:nvPicPr>
        <xdr:cNvPr id="5" name="Picture 4">
          <a:extLst>
            <a:ext uri="{FF2B5EF4-FFF2-40B4-BE49-F238E27FC236}">
              <a16:creationId xmlns:a16="http://schemas.microsoft.com/office/drawing/2014/main" id="{42E4B9A9-4715-4362-9624-E3C28CB5FD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0377" y="1331596"/>
          <a:ext cx="2758122" cy="9643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ms.usda.gov/mnreports/lsmngfbeef.pdf" TargetMode="External"/><Relationship Id="rId2" Type="http://schemas.openxmlformats.org/officeDocument/2006/relationships/hyperlink" Target="http://msue.anr.msu.edu/news/how_much_to_expect_when_buying_freezer_beef_part_one" TargetMode="External"/><Relationship Id="rId1" Type="http://schemas.openxmlformats.org/officeDocument/2006/relationships/hyperlink" Target="http://www.ers.usda.gov/data-products/meat-price-spreads.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26"/>
  <sheetViews>
    <sheetView tabSelected="1" zoomScale="120" zoomScaleNormal="120" workbookViewId="0">
      <selection activeCell="L17" sqref="L17"/>
    </sheetView>
  </sheetViews>
  <sheetFormatPr defaultColWidth="8.81640625" defaultRowHeight="14.5" x14ac:dyDescent="0.35"/>
  <cols>
    <col min="1" max="16384" width="8.81640625" style="4"/>
  </cols>
  <sheetData>
    <row r="1" spans="1:10" x14ac:dyDescent="0.35">
      <c r="A1" s="6"/>
      <c r="B1" s="7"/>
      <c r="C1" s="7"/>
      <c r="D1" s="7"/>
      <c r="E1" s="7"/>
      <c r="F1" s="7"/>
      <c r="G1" s="7"/>
      <c r="H1" s="7"/>
      <c r="I1" s="7"/>
      <c r="J1" s="8"/>
    </row>
    <row r="2" spans="1:10" x14ac:dyDescent="0.35">
      <c r="A2" s="9"/>
      <c r="J2" s="10"/>
    </row>
    <row r="3" spans="1:10" x14ac:dyDescent="0.35">
      <c r="A3" s="9"/>
      <c r="J3" s="10"/>
    </row>
    <row r="4" spans="1:10" x14ac:dyDescent="0.35">
      <c r="A4" s="9"/>
      <c r="J4" s="10"/>
    </row>
    <row r="5" spans="1:10" x14ac:dyDescent="0.35">
      <c r="A5" s="9"/>
      <c r="J5" s="10"/>
    </row>
    <row r="6" spans="1:10" x14ac:dyDescent="0.35">
      <c r="A6" s="9"/>
      <c r="J6" s="10"/>
    </row>
    <row r="7" spans="1:10" x14ac:dyDescent="0.35">
      <c r="A7" s="9"/>
      <c r="E7" s="11"/>
      <c r="J7" s="10"/>
    </row>
    <row r="8" spans="1:10" x14ac:dyDescent="0.35">
      <c r="A8" s="9"/>
      <c r="J8" s="10"/>
    </row>
    <row r="9" spans="1:10" x14ac:dyDescent="0.35">
      <c r="A9" s="9"/>
      <c r="J9" s="10"/>
    </row>
    <row r="10" spans="1:10" x14ac:dyDescent="0.35">
      <c r="A10" s="9"/>
      <c r="J10" s="10"/>
    </row>
    <row r="11" spans="1:10" x14ac:dyDescent="0.35">
      <c r="A11" s="9"/>
      <c r="J11" s="10"/>
    </row>
    <row r="12" spans="1:10" x14ac:dyDescent="0.35">
      <c r="A12" s="9"/>
      <c r="J12" s="10"/>
    </row>
    <row r="13" spans="1:10" x14ac:dyDescent="0.35">
      <c r="A13" s="9"/>
      <c r="J13" s="10"/>
    </row>
    <row r="14" spans="1:10" x14ac:dyDescent="0.35">
      <c r="A14" s="9"/>
      <c r="J14" s="10"/>
    </row>
    <row r="15" spans="1:10" ht="33.5" x14ac:dyDescent="0.75">
      <c r="A15" s="68" t="s">
        <v>17</v>
      </c>
      <c r="B15" s="69"/>
      <c r="C15" s="69"/>
      <c r="D15" s="69"/>
      <c r="E15" s="69"/>
      <c r="F15" s="69"/>
      <c r="G15" s="69"/>
      <c r="H15" s="69"/>
      <c r="I15" s="69"/>
      <c r="J15" s="70"/>
    </row>
    <row r="16" spans="1:10" x14ac:dyDescent="0.35">
      <c r="A16" s="12"/>
      <c r="B16" s="13"/>
      <c r="C16" s="13"/>
      <c r="D16" s="13"/>
      <c r="E16" s="13"/>
      <c r="F16" s="13"/>
      <c r="G16" s="13"/>
      <c r="H16" s="13"/>
      <c r="I16" s="13"/>
      <c r="J16" s="14"/>
    </row>
    <row r="17" spans="1:10" x14ac:dyDescent="0.35">
      <c r="A17" s="71" t="s">
        <v>11</v>
      </c>
      <c r="B17" s="72"/>
      <c r="C17" s="72"/>
      <c r="D17" s="72"/>
      <c r="E17" s="72"/>
      <c r="F17" s="72"/>
      <c r="G17" s="72"/>
      <c r="H17" s="72"/>
      <c r="I17" s="72"/>
      <c r="J17" s="73"/>
    </row>
    <row r="18" spans="1:10" x14ac:dyDescent="0.35">
      <c r="A18" s="15" t="s">
        <v>12</v>
      </c>
      <c r="B18" s="13"/>
      <c r="C18" s="13"/>
      <c r="D18" s="13"/>
      <c r="E18" s="13"/>
      <c r="F18" s="13"/>
      <c r="G18" s="13"/>
      <c r="H18" s="13"/>
      <c r="I18" s="13"/>
      <c r="J18" s="14"/>
    </row>
    <row r="19" spans="1:10" ht="15.5" x14ac:dyDescent="0.35">
      <c r="A19" s="74" t="s">
        <v>13</v>
      </c>
      <c r="B19" s="75"/>
      <c r="C19" s="75"/>
      <c r="D19" s="75"/>
      <c r="E19" s="75"/>
      <c r="F19" s="75"/>
      <c r="G19" s="75"/>
      <c r="H19" s="75"/>
      <c r="I19" s="75"/>
      <c r="J19" s="76"/>
    </row>
    <row r="20" spans="1:10" ht="15.5" x14ac:dyDescent="0.35">
      <c r="A20" s="77" t="s">
        <v>14</v>
      </c>
      <c r="B20" s="78"/>
      <c r="C20" s="78"/>
      <c r="D20" s="78"/>
      <c r="E20" s="78"/>
      <c r="F20" s="78"/>
      <c r="G20" s="78"/>
      <c r="H20" s="78"/>
      <c r="I20" s="78"/>
      <c r="J20" s="79"/>
    </row>
    <row r="21" spans="1:10" x14ac:dyDescent="0.35">
      <c r="A21" s="9"/>
      <c r="J21" s="14"/>
    </row>
    <row r="22" spans="1:10" x14ac:dyDescent="0.35">
      <c r="A22" s="80" t="s">
        <v>15</v>
      </c>
      <c r="B22" s="81"/>
      <c r="C22" s="81"/>
      <c r="D22" s="81"/>
      <c r="E22" s="81"/>
      <c r="F22" s="81"/>
      <c r="G22" s="81"/>
      <c r="H22" s="81"/>
      <c r="I22" s="81"/>
      <c r="J22" s="82"/>
    </row>
    <row r="23" spans="1:10" x14ac:dyDescent="0.35">
      <c r="A23" s="80" t="s">
        <v>16</v>
      </c>
      <c r="B23" s="81"/>
      <c r="C23" s="81"/>
      <c r="D23" s="81"/>
      <c r="E23" s="81"/>
      <c r="F23" s="81"/>
      <c r="G23" s="81"/>
      <c r="H23" s="81"/>
      <c r="I23" s="81"/>
      <c r="J23" s="82"/>
    </row>
    <row r="24" spans="1:10" x14ac:dyDescent="0.35">
      <c r="A24" s="9"/>
      <c r="J24" s="14"/>
    </row>
    <row r="25" spans="1:10" x14ac:dyDescent="0.35">
      <c r="A25" s="83" t="s">
        <v>9</v>
      </c>
      <c r="B25" s="84"/>
      <c r="C25" s="84"/>
      <c r="D25" s="84"/>
      <c r="E25" s="84"/>
      <c r="F25" s="84"/>
      <c r="G25" s="84"/>
      <c r="H25" s="84"/>
      <c r="I25" s="84"/>
      <c r="J25" s="85"/>
    </row>
    <row r="26" spans="1:10" x14ac:dyDescent="0.35">
      <c r="A26" s="17"/>
      <c r="B26" s="18"/>
      <c r="C26" s="18"/>
      <c r="D26" s="18"/>
      <c r="E26" s="18"/>
      <c r="F26" s="18"/>
      <c r="G26" s="18"/>
      <c r="H26" s="18"/>
      <c r="I26" s="18"/>
      <c r="J26" s="19"/>
    </row>
  </sheetData>
  <sheetProtection algorithmName="SHA-512" hashValue="HzIvAb/3nZNcOfGaa822wdxMMrLb5tg16QuAAIFFaIxzRuMdOrk26wo2I/xNrx375CVqTfoW1Qwjjz7N7SOfYg==" saltValue="G4/Ji1ibkm5S3VBcZd/x2w==" spinCount="100000" sheet="1" objects="1" scenarios="1" selectLockedCells="1"/>
  <mergeCells count="7">
    <mergeCell ref="A23:J23"/>
    <mergeCell ref="A25:J25"/>
    <mergeCell ref="A15:J15"/>
    <mergeCell ref="A17:J17"/>
    <mergeCell ref="A19:J19"/>
    <mergeCell ref="A20:J20"/>
    <mergeCell ref="A22:J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E47"/>
  <sheetViews>
    <sheetView zoomScale="120" zoomScaleNormal="120" workbookViewId="0">
      <selection activeCell="A19" sqref="A19"/>
    </sheetView>
  </sheetViews>
  <sheetFormatPr defaultColWidth="9.1796875" defaultRowHeight="15.5" x14ac:dyDescent="0.35"/>
  <cols>
    <col min="1" max="1" width="13.54296875" style="2" customWidth="1"/>
    <col min="2" max="16384" width="9.1796875" style="2"/>
  </cols>
  <sheetData>
    <row r="1" spans="1:31" x14ac:dyDescent="0.35">
      <c r="A1" s="20" t="s">
        <v>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x14ac:dyDescent="0.35">
      <c r="A2" s="75" t="s">
        <v>24</v>
      </c>
      <c r="B2" s="75"/>
      <c r="C2" s="75"/>
      <c r="D2" s="75"/>
      <c r="E2" s="75"/>
      <c r="F2" s="75"/>
      <c r="G2" s="75"/>
      <c r="H2" s="75"/>
      <c r="I2" s="75"/>
      <c r="J2" s="21"/>
      <c r="K2" s="21"/>
      <c r="L2" s="21"/>
      <c r="M2" s="21"/>
      <c r="N2" s="21"/>
      <c r="O2" s="21"/>
      <c r="P2" s="21"/>
      <c r="Q2" s="21"/>
      <c r="R2" s="21"/>
      <c r="S2" s="21"/>
      <c r="T2" s="21"/>
      <c r="U2" s="21"/>
      <c r="V2" s="21"/>
      <c r="W2" s="21"/>
      <c r="X2" s="21"/>
      <c r="Y2" s="21"/>
      <c r="Z2" s="21"/>
      <c r="AA2" s="21"/>
      <c r="AB2" s="21"/>
      <c r="AC2" s="21"/>
      <c r="AD2" s="21"/>
      <c r="AE2" s="21"/>
    </row>
    <row r="3" spans="1:31" x14ac:dyDescent="0.35">
      <c r="A3" s="75"/>
      <c r="B3" s="75"/>
      <c r="C3" s="75"/>
      <c r="D3" s="75"/>
      <c r="E3" s="75"/>
      <c r="F3" s="75"/>
      <c r="G3" s="75"/>
      <c r="H3" s="75"/>
      <c r="I3" s="75"/>
      <c r="J3" s="21"/>
      <c r="K3" s="21"/>
      <c r="L3" s="21"/>
      <c r="M3" s="21"/>
      <c r="N3" s="21"/>
      <c r="O3" s="21"/>
      <c r="P3" s="21"/>
      <c r="Q3" s="21"/>
      <c r="R3" s="21"/>
      <c r="S3" s="21"/>
      <c r="T3" s="21"/>
      <c r="U3" s="21"/>
      <c r="V3" s="21"/>
      <c r="W3" s="21"/>
      <c r="X3" s="21"/>
      <c r="Y3" s="21"/>
      <c r="Z3" s="21"/>
      <c r="AA3" s="21"/>
      <c r="AB3" s="21"/>
      <c r="AC3" s="21"/>
      <c r="AD3" s="21"/>
      <c r="AE3" s="21"/>
    </row>
    <row r="4" spans="1:31" x14ac:dyDescent="0.35">
      <c r="A4" s="75"/>
      <c r="B4" s="75"/>
      <c r="C4" s="75"/>
      <c r="D4" s="75"/>
      <c r="E4" s="75"/>
      <c r="F4" s="75"/>
      <c r="G4" s="75"/>
      <c r="H4" s="75"/>
      <c r="I4" s="75"/>
      <c r="J4" s="21"/>
      <c r="K4" s="21"/>
      <c r="L4" s="21"/>
      <c r="M4" s="21"/>
      <c r="N4" s="21"/>
      <c r="O4" s="21"/>
      <c r="P4" s="21"/>
      <c r="Q4" s="21"/>
      <c r="R4" s="21"/>
      <c r="S4" s="21"/>
      <c r="T4" s="21"/>
      <c r="U4" s="21"/>
      <c r="V4" s="21"/>
      <c r="W4" s="21"/>
      <c r="X4" s="21"/>
      <c r="Y4" s="21"/>
      <c r="Z4" s="21"/>
      <c r="AA4" s="21"/>
      <c r="AB4" s="21"/>
      <c r="AC4" s="21"/>
      <c r="AD4" s="21"/>
      <c r="AE4" s="21"/>
    </row>
    <row r="5" spans="1:31" x14ac:dyDescent="0.35">
      <c r="A5" s="75"/>
      <c r="B5" s="75"/>
      <c r="C5" s="75"/>
      <c r="D5" s="75"/>
      <c r="E5" s="75"/>
      <c r="F5" s="75"/>
      <c r="G5" s="75"/>
      <c r="H5" s="75"/>
      <c r="I5" s="75"/>
      <c r="J5" s="21"/>
      <c r="K5" s="21"/>
      <c r="L5" s="21"/>
      <c r="M5" s="21"/>
      <c r="N5" s="21"/>
      <c r="O5" s="21"/>
      <c r="P5" s="21"/>
      <c r="Q5" s="21"/>
      <c r="R5" s="21"/>
      <c r="S5" s="21"/>
      <c r="T5" s="21"/>
      <c r="U5" s="21"/>
      <c r="V5" s="21"/>
      <c r="W5" s="21"/>
      <c r="X5" s="21"/>
      <c r="Y5" s="21"/>
      <c r="Z5" s="21"/>
      <c r="AA5" s="21"/>
      <c r="AB5" s="21"/>
      <c r="AC5" s="21"/>
      <c r="AD5" s="21"/>
      <c r="AE5" s="21"/>
    </row>
    <row r="6" spans="1:31" x14ac:dyDescent="0.3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x14ac:dyDescent="0.35">
      <c r="A7" s="86" t="s">
        <v>25</v>
      </c>
      <c r="B7" s="86"/>
      <c r="C7" s="86"/>
      <c r="D7" s="86"/>
      <c r="E7" s="86"/>
      <c r="F7" s="86"/>
      <c r="G7" s="86"/>
      <c r="H7" s="86"/>
      <c r="I7" s="86"/>
      <c r="J7" s="21"/>
      <c r="K7" s="21"/>
      <c r="L7" s="21"/>
      <c r="M7" s="21"/>
      <c r="N7" s="21"/>
      <c r="O7" s="21"/>
      <c r="P7" s="21"/>
      <c r="Q7" s="21"/>
      <c r="R7" s="21"/>
      <c r="S7" s="21"/>
      <c r="T7" s="21"/>
      <c r="U7" s="21"/>
      <c r="V7" s="21"/>
      <c r="W7" s="21"/>
      <c r="X7" s="21"/>
      <c r="Y7" s="21"/>
      <c r="Z7" s="21"/>
      <c r="AA7" s="21"/>
      <c r="AB7" s="21"/>
      <c r="AC7" s="21"/>
      <c r="AD7" s="21"/>
      <c r="AE7" s="21"/>
    </row>
    <row r="8" spans="1:31" x14ac:dyDescent="0.35">
      <c r="A8" s="86"/>
      <c r="B8" s="86"/>
      <c r="C8" s="86"/>
      <c r="D8" s="86"/>
      <c r="E8" s="86"/>
      <c r="F8" s="86"/>
      <c r="G8" s="86"/>
      <c r="H8" s="86"/>
      <c r="I8" s="86"/>
      <c r="J8" s="21"/>
      <c r="K8" s="21"/>
      <c r="L8" s="21"/>
      <c r="M8" s="21"/>
      <c r="N8" s="21"/>
      <c r="O8" s="21"/>
      <c r="P8" s="21"/>
      <c r="Q8" s="21"/>
      <c r="R8" s="21"/>
      <c r="S8" s="21"/>
      <c r="T8" s="21"/>
      <c r="U8" s="21"/>
      <c r="V8" s="21"/>
      <c r="W8" s="21"/>
      <c r="X8" s="21"/>
      <c r="Y8" s="21"/>
      <c r="Z8" s="21"/>
      <c r="AA8" s="21"/>
      <c r="AB8" s="21"/>
      <c r="AC8" s="21"/>
      <c r="AD8" s="21"/>
      <c r="AE8" s="21"/>
    </row>
    <row r="9" spans="1:31" x14ac:dyDescent="0.35">
      <c r="A9" s="86"/>
      <c r="B9" s="86"/>
      <c r="C9" s="86"/>
      <c r="D9" s="86"/>
      <c r="E9" s="86"/>
      <c r="F9" s="86"/>
      <c r="G9" s="86"/>
      <c r="H9" s="86"/>
      <c r="I9" s="86"/>
      <c r="J9" s="21"/>
      <c r="K9" s="21"/>
      <c r="L9" s="21"/>
      <c r="M9" s="21"/>
      <c r="N9" s="21"/>
      <c r="O9" s="21"/>
      <c r="P9" s="21"/>
      <c r="Q9" s="21"/>
      <c r="R9" s="21"/>
      <c r="S9" s="21"/>
      <c r="T9" s="21"/>
      <c r="U9" s="21"/>
      <c r="V9" s="21"/>
      <c r="W9" s="21"/>
      <c r="X9" s="21"/>
      <c r="Y9" s="21"/>
      <c r="Z9" s="21"/>
      <c r="AA9" s="21"/>
      <c r="AB9" s="21"/>
      <c r="AC9" s="21"/>
      <c r="AD9" s="21"/>
      <c r="AE9" s="21"/>
    </row>
    <row r="10" spans="1:31" x14ac:dyDescent="0.35">
      <c r="A10" s="22"/>
      <c r="B10" s="22"/>
      <c r="C10" s="22"/>
      <c r="D10" s="22"/>
      <c r="E10" s="22"/>
      <c r="F10" s="22"/>
      <c r="G10" s="22"/>
      <c r="H10" s="22"/>
      <c r="I10" s="22"/>
      <c r="J10" s="21"/>
      <c r="K10" s="21"/>
      <c r="L10" s="21"/>
      <c r="M10" s="21"/>
      <c r="N10" s="21"/>
      <c r="O10" s="21"/>
      <c r="P10" s="21"/>
      <c r="Q10" s="21"/>
      <c r="R10" s="21"/>
      <c r="S10" s="21"/>
      <c r="T10" s="21"/>
      <c r="U10" s="21"/>
      <c r="V10" s="21"/>
      <c r="W10" s="21"/>
      <c r="X10" s="21"/>
      <c r="Y10" s="21"/>
      <c r="Z10" s="21"/>
      <c r="AA10" s="21"/>
      <c r="AB10" s="21"/>
      <c r="AC10" s="21"/>
      <c r="AD10" s="21"/>
      <c r="AE10" s="21"/>
    </row>
    <row r="11" spans="1:31" ht="18.5" x14ac:dyDescent="0.45">
      <c r="A11" s="87" t="s">
        <v>18</v>
      </c>
      <c r="B11" s="88"/>
      <c r="C11" s="88"/>
      <c r="D11" s="88"/>
      <c r="E11" s="88"/>
      <c r="F11" s="88"/>
      <c r="G11" s="22"/>
      <c r="H11" s="22"/>
      <c r="I11" s="22"/>
      <c r="J11" s="21"/>
      <c r="K11" s="21"/>
      <c r="L11" s="21"/>
      <c r="M11" s="21"/>
      <c r="N11" s="21"/>
      <c r="O11" s="21"/>
      <c r="P11" s="21"/>
      <c r="Q11" s="21"/>
      <c r="R11" s="21"/>
      <c r="S11" s="21"/>
      <c r="T11" s="21"/>
      <c r="U11" s="21"/>
      <c r="V11" s="21"/>
      <c r="W11" s="21"/>
      <c r="X11" s="21"/>
      <c r="Y11" s="21"/>
      <c r="Z11" s="21"/>
      <c r="AA11" s="21"/>
      <c r="AB11" s="21"/>
      <c r="AC11" s="21"/>
      <c r="AD11" s="21"/>
      <c r="AE11" s="21"/>
    </row>
    <row r="12" spans="1:31" x14ac:dyDescent="0.35">
      <c r="A12" s="21" t="s">
        <v>19</v>
      </c>
      <c r="B12" s="4"/>
      <c r="C12" s="4"/>
      <c r="D12" s="4"/>
      <c r="E12" s="4"/>
      <c r="F12" s="4"/>
      <c r="G12" s="23"/>
      <c r="H12" s="23"/>
      <c r="I12" s="23"/>
      <c r="J12" s="21"/>
      <c r="K12" s="21"/>
      <c r="L12" s="21"/>
      <c r="M12" s="21"/>
      <c r="N12" s="21"/>
      <c r="O12" s="21"/>
      <c r="P12" s="21"/>
      <c r="Q12" s="21"/>
      <c r="R12" s="21"/>
      <c r="S12" s="21"/>
      <c r="T12" s="21"/>
      <c r="U12" s="21"/>
      <c r="V12" s="21"/>
      <c r="W12" s="21"/>
      <c r="X12" s="21"/>
      <c r="Y12" s="21"/>
      <c r="Z12" s="21"/>
      <c r="AA12" s="21"/>
      <c r="AB12" s="21"/>
      <c r="AC12" s="21"/>
      <c r="AD12" s="21"/>
      <c r="AE12" s="21"/>
    </row>
    <row r="13" spans="1:31" x14ac:dyDescent="0.35">
      <c r="A13" s="21" t="s">
        <v>20</v>
      </c>
      <c r="B13" s="4"/>
      <c r="C13" s="4"/>
      <c r="D13" s="4"/>
      <c r="E13" s="4"/>
      <c r="F13" s="4"/>
      <c r="G13" s="16"/>
      <c r="H13" s="16"/>
      <c r="I13" s="16"/>
      <c r="J13" s="21"/>
      <c r="K13" s="21"/>
      <c r="L13" s="21"/>
      <c r="M13" s="21"/>
      <c r="N13" s="21"/>
      <c r="O13" s="21"/>
      <c r="P13" s="21"/>
      <c r="Q13" s="21"/>
      <c r="R13" s="21"/>
      <c r="S13" s="21"/>
      <c r="T13" s="21"/>
      <c r="U13" s="21"/>
      <c r="V13" s="21"/>
      <c r="W13" s="21"/>
      <c r="X13" s="21"/>
      <c r="Y13" s="21"/>
      <c r="Z13" s="21"/>
      <c r="AA13" s="21"/>
      <c r="AB13" s="21"/>
      <c r="AC13" s="21"/>
      <c r="AD13" s="21"/>
      <c r="AE13" s="21"/>
    </row>
    <row r="14" spans="1:31" x14ac:dyDescent="0.35">
      <c r="A14" s="21" t="s">
        <v>21</v>
      </c>
      <c r="B14" s="4"/>
      <c r="C14" s="4"/>
      <c r="D14" s="4"/>
      <c r="E14" s="4"/>
      <c r="F14" s="24"/>
      <c r="G14" s="16"/>
      <c r="H14" s="16"/>
      <c r="I14" s="16"/>
      <c r="J14" s="21"/>
      <c r="K14" s="21"/>
      <c r="L14" s="21"/>
      <c r="M14" s="21"/>
      <c r="N14" s="21"/>
      <c r="O14" s="21"/>
      <c r="P14" s="21"/>
      <c r="Q14" s="21"/>
      <c r="R14" s="21"/>
      <c r="S14" s="21"/>
      <c r="T14" s="21"/>
      <c r="U14" s="21"/>
      <c r="V14" s="21"/>
      <c r="W14" s="21"/>
      <c r="X14" s="21"/>
      <c r="Y14" s="21"/>
      <c r="Z14" s="21"/>
      <c r="AA14" s="21"/>
      <c r="AB14" s="21"/>
      <c r="AC14" s="21"/>
      <c r="AD14" s="21"/>
      <c r="AE14" s="21"/>
    </row>
    <row r="15" spans="1:31" x14ac:dyDescent="0.35">
      <c r="A15" s="21" t="s">
        <v>22</v>
      </c>
      <c r="B15" s="25"/>
      <c r="C15" s="4"/>
      <c r="D15" s="4"/>
      <c r="E15" s="11"/>
      <c r="F15" s="21"/>
      <c r="G15" s="23"/>
      <c r="H15" s="23"/>
      <c r="I15" s="23"/>
      <c r="J15" s="21"/>
      <c r="K15" s="21"/>
      <c r="L15" s="21"/>
      <c r="M15" s="21"/>
      <c r="N15" s="21"/>
      <c r="O15" s="21"/>
      <c r="P15" s="21"/>
      <c r="Q15" s="21"/>
      <c r="R15" s="21"/>
      <c r="S15" s="21"/>
      <c r="T15" s="21"/>
      <c r="U15" s="21"/>
      <c r="V15" s="21"/>
      <c r="W15" s="21"/>
      <c r="X15" s="21"/>
      <c r="Y15" s="21"/>
      <c r="Z15" s="21"/>
      <c r="AA15" s="21"/>
      <c r="AB15" s="21"/>
      <c r="AC15" s="21"/>
      <c r="AD15" s="21"/>
      <c r="AE15" s="21"/>
    </row>
    <row r="16" spans="1:3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row>
    <row r="17" spans="1:31" x14ac:dyDescent="0.35">
      <c r="A17" s="20" t="s">
        <v>4</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row>
    <row r="18" spans="1:31" x14ac:dyDescent="0.35">
      <c r="A18" s="75" t="s">
        <v>6</v>
      </c>
      <c r="B18" s="75"/>
      <c r="C18" s="75"/>
      <c r="D18" s="75"/>
      <c r="E18" s="75"/>
      <c r="F18" s="75"/>
      <c r="G18" s="75"/>
      <c r="H18" s="75"/>
      <c r="I18" s="75"/>
      <c r="J18" s="21"/>
      <c r="K18" s="21"/>
      <c r="L18" s="21"/>
      <c r="M18" s="21"/>
      <c r="N18" s="21"/>
      <c r="O18" s="21"/>
      <c r="P18" s="21"/>
      <c r="Q18" s="21"/>
      <c r="R18" s="21"/>
      <c r="S18" s="21"/>
      <c r="T18" s="21"/>
      <c r="U18" s="21"/>
      <c r="V18" s="21"/>
      <c r="W18" s="21"/>
      <c r="X18" s="21"/>
      <c r="Y18" s="21"/>
      <c r="Z18" s="21"/>
      <c r="AA18" s="21"/>
      <c r="AB18" s="21"/>
      <c r="AC18" s="21"/>
      <c r="AD18" s="21"/>
      <c r="AE18" s="21"/>
    </row>
    <row r="19" spans="1:31" x14ac:dyDescent="0.35">
      <c r="A19" s="26" t="s">
        <v>5</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row>
    <row r="20" spans="1:31" x14ac:dyDescent="0.35">
      <c r="A20" s="26" t="s">
        <v>7</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x14ac:dyDescent="0.35">
      <c r="A21" s="26" t="s">
        <v>8</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1:31" x14ac:dyDescent="0.35">
      <c r="A22" s="21" t="s">
        <v>23</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1:31" x14ac:dyDescent="0.35">
      <c r="A23" s="26" t="s">
        <v>1</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row>
    <row r="24" spans="1:3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row>
    <row r="25" spans="1:3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row>
    <row r="26" spans="1:3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row>
    <row r="27" spans="1:3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row>
    <row r="28" spans="1:3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row>
    <row r="29" spans="1:3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row>
    <row r="30" spans="1:3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1:3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1:3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1:3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1:3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row>
    <row r="35" spans="1:3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1:3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1:3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row>
    <row r="38" spans="1:3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row>
    <row r="39" spans="1:3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row>
    <row r="41" spans="1:3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1:3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row>
    <row r="43" spans="1:3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1:3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row>
    <row r="46" spans="1:3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row>
    <row r="47" spans="1:3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sheetData>
  <sheetProtection algorithmName="SHA-512" hashValue="GygUm5v5JgWhlDspU1cy1EvvFQ4pdRma4hbyLmF13xiukinH4p/DNQ4VmYVb2PZ8gEZXHEXT7ZfopcMdxKiM8Q==" saltValue="o2Srlft72dHvEIOzEBKnLw==" spinCount="100000" sheet="1" objects="1" scenarios="1" selectLockedCells="1"/>
  <mergeCells count="4">
    <mergeCell ref="A2:I5"/>
    <mergeCell ref="A7:I9"/>
    <mergeCell ref="A11:F11"/>
    <mergeCell ref="A18:I18"/>
  </mergeCells>
  <hyperlinks>
    <hyperlink ref="A23" r:id="rId1" xr:uid="{5432E5F9-03FB-48FB-AED1-0BEF28DCF84F}"/>
    <hyperlink ref="A19" r:id="rId2" xr:uid="{EC11A589-3C2F-41FC-946C-9C0996E39F4E}"/>
    <hyperlink ref="A21" r:id="rId3" xr:uid="{71D33522-C76D-479B-BFCA-D64FBAE885A8}"/>
  </hyperlinks>
  <pageMargins left="0.7" right="0.7" top="0.75" bottom="0.75" header="0.3" footer="0.3"/>
  <pageSetup scale="85"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170"/>
  <sheetViews>
    <sheetView zoomScale="90" zoomScaleNormal="90" workbookViewId="0">
      <selection activeCell="C4" sqref="C4"/>
    </sheetView>
  </sheetViews>
  <sheetFormatPr defaultRowHeight="14.5" x14ac:dyDescent="0.35"/>
  <cols>
    <col min="1" max="1" width="50.6328125" style="66" customWidth="1"/>
    <col min="2" max="2" width="14.6328125" style="66" customWidth="1"/>
    <col min="3" max="3" width="14.6328125" style="67" customWidth="1"/>
    <col min="4" max="4" width="14.6328125" style="66" customWidth="1"/>
    <col min="5" max="5" width="11.6328125" customWidth="1"/>
    <col min="8" max="8" width="7.1796875" customWidth="1"/>
  </cols>
  <sheetData>
    <row r="1" spans="1:25" ht="18.5" x14ac:dyDescent="0.35">
      <c r="A1" s="99" t="s">
        <v>60</v>
      </c>
      <c r="B1" s="100"/>
      <c r="C1" s="100"/>
      <c r="D1" s="101"/>
      <c r="E1" s="102" t="s">
        <v>26</v>
      </c>
      <c r="F1" s="103"/>
      <c r="G1" s="103"/>
      <c r="H1" s="103"/>
      <c r="I1" s="103"/>
      <c r="J1" s="103"/>
      <c r="K1" s="4"/>
      <c r="L1" s="4"/>
      <c r="M1" s="4"/>
      <c r="N1" s="4"/>
      <c r="O1" s="4"/>
      <c r="P1" s="4"/>
      <c r="Q1" s="4"/>
      <c r="R1" s="4"/>
      <c r="S1" s="4"/>
      <c r="T1" s="4"/>
      <c r="U1" s="4"/>
      <c r="V1" s="4"/>
      <c r="W1" s="4"/>
      <c r="X1" s="4"/>
      <c r="Y1" s="4"/>
    </row>
    <row r="2" spans="1:25" ht="18.5" x14ac:dyDescent="0.35">
      <c r="A2" s="104" t="s">
        <v>27</v>
      </c>
      <c r="B2" s="105"/>
      <c r="C2" s="105"/>
      <c r="D2" s="106"/>
      <c r="E2" s="4"/>
      <c r="F2" s="4"/>
      <c r="G2" s="4"/>
      <c r="H2" s="4"/>
      <c r="I2" s="4"/>
      <c r="J2" s="4"/>
      <c r="K2" s="4"/>
      <c r="L2" s="4"/>
      <c r="M2" s="4"/>
      <c r="N2" s="4"/>
      <c r="O2" s="4"/>
      <c r="P2" s="4"/>
      <c r="Q2" s="4"/>
      <c r="R2" s="4"/>
      <c r="S2" s="4"/>
      <c r="T2" s="4"/>
      <c r="U2" s="4"/>
      <c r="V2" s="4"/>
      <c r="W2" s="4"/>
      <c r="X2" s="4"/>
      <c r="Y2" s="4"/>
    </row>
    <row r="3" spans="1:25" ht="31" x14ac:dyDescent="0.35">
      <c r="A3" s="107"/>
      <c r="B3" s="108"/>
      <c r="C3" s="27" t="s">
        <v>0</v>
      </c>
      <c r="D3" s="27" t="s">
        <v>28</v>
      </c>
      <c r="E3" s="109"/>
      <c r="F3" s="110"/>
      <c r="G3" s="110"/>
      <c r="H3" s="110"/>
      <c r="I3" s="110"/>
      <c r="J3" s="110"/>
      <c r="K3" s="4"/>
      <c r="L3" s="4"/>
      <c r="M3" s="4"/>
      <c r="N3" s="4"/>
      <c r="O3" s="4"/>
      <c r="P3" s="4"/>
      <c r="Q3" s="4"/>
      <c r="R3" s="4"/>
      <c r="S3" s="4"/>
      <c r="T3" s="4"/>
      <c r="U3" s="4"/>
      <c r="V3" s="4"/>
      <c r="W3" s="4"/>
      <c r="X3" s="4"/>
      <c r="Y3" s="4"/>
    </row>
    <row r="4" spans="1:25" ht="15.5" x14ac:dyDescent="0.35">
      <c r="A4" s="111" t="s">
        <v>29</v>
      </c>
      <c r="B4" s="112"/>
      <c r="C4" s="28">
        <v>1200</v>
      </c>
      <c r="D4" s="29">
        <v>1350</v>
      </c>
      <c r="E4" s="4"/>
      <c r="F4" s="4"/>
      <c r="G4" s="4"/>
      <c r="H4" s="4"/>
      <c r="I4" s="4"/>
      <c r="J4" s="4"/>
      <c r="K4" s="4"/>
      <c r="L4" s="4"/>
      <c r="M4" s="4"/>
      <c r="N4" s="4"/>
      <c r="O4" s="4"/>
      <c r="P4" s="4"/>
      <c r="Q4" s="4"/>
      <c r="R4" s="4"/>
      <c r="S4" s="4"/>
      <c r="T4" s="4"/>
      <c r="U4" s="4"/>
      <c r="V4" s="4"/>
      <c r="W4" s="4"/>
      <c r="X4" s="4"/>
      <c r="Y4" s="4"/>
    </row>
    <row r="5" spans="1:25" ht="16.5" customHeight="1" x14ac:dyDescent="0.35">
      <c r="A5" s="111" t="s">
        <v>30</v>
      </c>
      <c r="B5" s="112"/>
      <c r="C5" s="28">
        <v>100</v>
      </c>
      <c r="D5" s="29">
        <v>100</v>
      </c>
      <c r="E5" s="4"/>
      <c r="F5" s="4"/>
      <c r="G5" s="4"/>
      <c r="H5" s="4"/>
      <c r="I5" s="4"/>
      <c r="J5" s="4"/>
      <c r="K5" s="4"/>
      <c r="L5" s="4"/>
      <c r="M5" s="4"/>
      <c r="N5" s="4"/>
      <c r="O5" s="4"/>
      <c r="P5" s="4"/>
      <c r="Q5" s="4"/>
      <c r="R5" s="4"/>
      <c r="S5" s="4"/>
      <c r="T5" s="4"/>
      <c r="U5" s="4"/>
      <c r="V5" s="4"/>
      <c r="W5" s="4"/>
      <c r="X5" s="4"/>
      <c r="Y5" s="4"/>
    </row>
    <row r="6" spans="1:25" ht="16.5" customHeight="1" x14ac:dyDescent="0.35">
      <c r="A6" s="111" t="s">
        <v>31</v>
      </c>
      <c r="B6" s="112"/>
      <c r="C6" s="28">
        <v>25</v>
      </c>
      <c r="D6" s="29">
        <v>25</v>
      </c>
      <c r="E6" s="4"/>
      <c r="F6" s="4"/>
      <c r="G6" s="4"/>
      <c r="H6" s="4"/>
      <c r="I6" s="4"/>
      <c r="J6" s="4"/>
      <c r="K6" s="4"/>
      <c r="L6" s="4"/>
      <c r="M6" s="4"/>
      <c r="N6" s="4"/>
      <c r="O6" s="4"/>
      <c r="P6" s="4"/>
      <c r="Q6" s="4"/>
      <c r="R6" s="4"/>
      <c r="S6" s="4"/>
      <c r="T6" s="4"/>
      <c r="U6" s="4"/>
      <c r="V6" s="4"/>
      <c r="W6" s="4"/>
      <c r="X6" s="4"/>
      <c r="Y6" s="4"/>
    </row>
    <row r="7" spans="1:25" s="3" customFormat="1" ht="16.5" customHeight="1" x14ac:dyDescent="0.35">
      <c r="A7" s="111" t="s">
        <v>32</v>
      </c>
      <c r="B7" s="112"/>
      <c r="C7" s="28">
        <v>350</v>
      </c>
      <c r="D7" s="29">
        <v>300</v>
      </c>
      <c r="E7" s="24"/>
      <c r="F7" s="24"/>
      <c r="G7" s="24"/>
      <c r="H7" s="24"/>
      <c r="I7" s="24"/>
      <c r="J7" s="24"/>
      <c r="K7" s="24"/>
      <c r="L7" s="24"/>
      <c r="M7" s="24"/>
      <c r="N7" s="24"/>
      <c r="O7" s="24"/>
      <c r="P7" s="24"/>
      <c r="Q7" s="24"/>
      <c r="R7" s="24"/>
      <c r="S7" s="24"/>
      <c r="T7" s="24"/>
      <c r="U7" s="24"/>
      <c r="V7" s="24"/>
      <c r="W7" s="24"/>
      <c r="X7" s="24"/>
      <c r="Y7" s="24"/>
    </row>
    <row r="8" spans="1:25" s="2" customFormat="1" ht="16.5" customHeight="1" thickBot="1" x14ac:dyDescent="0.4">
      <c r="A8" s="113" t="s">
        <v>33</v>
      </c>
      <c r="B8" s="114"/>
      <c r="C8" s="30">
        <v>50</v>
      </c>
      <c r="D8" s="31">
        <v>65</v>
      </c>
      <c r="E8" s="21"/>
      <c r="F8" s="21"/>
      <c r="G8" s="21"/>
      <c r="H8" s="21"/>
      <c r="I8" s="21"/>
      <c r="J8" s="21"/>
      <c r="K8" s="21"/>
      <c r="L8" s="21"/>
      <c r="M8" s="21"/>
      <c r="N8" s="21"/>
      <c r="O8" s="21"/>
      <c r="P8" s="21"/>
      <c r="Q8" s="21"/>
      <c r="R8" s="21"/>
      <c r="S8" s="21"/>
      <c r="T8" s="21"/>
      <c r="U8" s="21"/>
      <c r="V8" s="21"/>
      <c r="W8" s="21"/>
      <c r="X8" s="21"/>
      <c r="Y8" s="21"/>
    </row>
    <row r="9" spans="1:25" s="2" customFormat="1" ht="16.5" customHeight="1" thickTop="1" x14ac:dyDescent="0.35">
      <c r="A9" s="115" t="s">
        <v>34</v>
      </c>
      <c r="B9" s="116"/>
      <c r="C9" s="32">
        <f>SUM(C4:C8)</f>
        <v>1725</v>
      </c>
      <c r="D9" s="33">
        <f>SUM(D4:D8)</f>
        <v>1840</v>
      </c>
      <c r="E9" s="21"/>
      <c r="F9" s="21"/>
      <c r="G9" s="21"/>
      <c r="H9" s="21"/>
      <c r="I9" s="21"/>
      <c r="J9" s="21"/>
      <c r="K9" s="21"/>
      <c r="L9" s="21"/>
      <c r="M9" s="21"/>
      <c r="N9" s="21"/>
      <c r="O9" s="21"/>
      <c r="P9" s="21"/>
      <c r="Q9" s="21"/>
      <c r="R9" s="21"/>
      <c r="S9" s="21"/>
      <c r="T9" s="21"/>
      <c r="U9" s="21"/>
      <c r="V9" s="21"/>
      <c r="W9" s="21"/>
      <c r="X9" s="21"/>
      <c r="Y9" s="21"/>
    </row>
    <row r="10" spans="1:25" s="2" customFormat="1" ht="16.5" customHeight="1" x14ac:dyDescent="0.35">
      <c r="A10" s="95"/>
      <c r="B10" s="95"/>
      <c r="C10" s="95"/>
      <c r="D10" s="95"/>
      <c r="E10" s="21"/>
      <c r="F10" s="21"/>
      <c r="G10" s="21"/>
      <c r="H10" s="21"/>
      <c r="I10" s="21"/>
      <c r="J10" s="21"/>
      <c r="K10" s="21"/>
      <c r="L10" s="21"/>
      <c r="M10" s="21"/>
      <c r="N10" s="21"/>
      <c r="O10" s="21"/>
      <c r="P10" s="21"/>
      <c r="Q10" s="21"/>
      <c r="R10" s="21"/>
      <c r="S10" s="21"/>
      <c r="T10" s="21"/>
      <c r="U10" s="21"/>
      <c r="V10" s="21"/>
      <c r="W10" s="21"/>
      <c r="X10" s="21"/>
      <c r="Y10" s="21"/>
    </row>
    <row r="11" spans="1:25" s="2" customFormat="1" ht="16.5" customHeight="1" x14ac:dyDescent="0.35">
      <c r="A11" s="96" t="s">
        <v>35</v>
      </c>
      <c r="B11" s="97"/>
      <c r="C11" s="97"/>
      <c r="D11" s="98"/>
      <c r="E11" s="21"/>
      <c r="F11" s="21"/>
      <c r="G11" s="21"/>
      <c r="H11" s="21"/>
      <c r="I11" s="21"/>
      <c r="J11" s="21"/>
      <c r="K11" s="21"/>
      <c r="L11" s="21"/>
      <c r="M11" s="21"/>
      <c r="N11" s="21"/>
      <c r="O11" s="21"/>
      <c r="P11" s="21"/>
      <c r="Q11" s="21"/>
      <c r="R11" s="21"/>
      <c r="S11" s="21"/>
      <c r="T11" s="21"/>
      <c r="U11" s="21"/>
      <c r="V11" s="21"/>
      <c r="W11" s="21"/>
      <c r="X11" s="21"/>
      <c r="Y11" s="21"/>
    </row>
    <row r="12" spans="1:25" s="2" customFormat="1" ht="31" x14ac:dyDescent="0.35">
      <c r="A12" s="34"/>
      <c r="B12" s="27" t="s">
        <v>36</v>
      </c>
      <c r="C12" s="27" t="s">
        <v>3</v>
      </c>
      <c r="D12" s="27" t="s">
        <v>37</v>
      </c>
      <c r="E12" s="21"/>
      <c r="F12" s="21"/>
      <c r="G12" s="21"/>
      <c r="H12" s="21"/>
      <c r="I12" s="21"/>
      <c r="J12" s="21"/>
      <c r="K12" s="21"/>
      <c r="L12" s="21"/>
      <c r="M12" s="21"/>
      <c r="N12" s="21"/>
      <c r="O12" s="21"/>
      <c r="P12" s="21"/>
      <c r="Q12" s="21"/>
      <c r="R12" s="21"/>
      <c r="S12" s="21"/>
      <c r="T12" s="21"/>
      <c r="U12" s="21"/>
      <c r="V12" s="21"/>
      <c r="W12" s="21"/>
      <c r="X12" s="21"/>
      <c r="Y12" s="21"/>
    </row>
    <row r="13" spans="1:25" s="2" customFormat="1" ht="15.5" x14ac:dyDescent="0.35">
      <c r="A13" s="35" t="s">
        <v>38</v>
      </c>
      <c r="B13" s="36">
        <v>1200</v>
      </c>
      <c r="C13" s="37">
        <v>1200</v>
      </c>
      <c r="D13" s="38">
        <v>1250</v>
      </c>
      <c r="E13" s="39"/>
      <c r="F13" s="21"/>
      <c r="G13" s="21"/>
      <c r="H13" s="39"/>
      <c r="I13" s="39"/>
      <c r="J13" s="21"/>
      <c r="K13" s="21"/>
      <c r="L13" s="21"/>
      <c r="M13" s="21"/>
      <c r="N13" s="21"/>
      <c r="O13" s="21"/>
      <c r="P13" s="21"/>
      <c r="Q13" s="21"/>
      <c r="R13" s="21"/>
      <c r="S13" s="21"/>
      <c r="T13" s="21"/>
      <c r="U13" s="21"/>
      <c r="V13" s="21"/>
      <c r="W13" s="21"/>
      <c r="X13" s="21"/>
      <c r="Y13" s="21"/>
    </row>
    <row r="14" spans="1:25" s="1" customFormat="1" ht="16.5" customHeight="1" x14ac:dyDescent="0.35">
      <c r="A14" s="35" t="s">
        <v>39</v>
      </c>
      <c r="B14" s="36">
        <v>57</v>
      </c>
      <c r="C14" s="36">
        <v>57</v>
      </c>
      <c r="D14" s="38">
        <v>58</v>
      </c>
      <c r="E14" s="4"/>
      <c r="F14" s="39"/>
      <c r="G14" s="39"/>
      <c r="H14" s="4"/>
      <c r="I14" s="4"/>
      <c r="J14" s="39"/>
      <c r="K14" s="39"/>
      <c r="L14" s="39"/>
      <c r="M14" s="39"/>
      <c r="N14" s="39"/>
      <c r="O14" s="39"/>
      <c r="P14" s="39"/>
      <c r="Q14" s="39"/>
      <c r="R14" s="39"/>
      <c r="S14" s="39"/>
      <c r="T14" s="39"/>
      <c r="U14" s="39"/>
      <c r="V14" s="39"/>
      <c r="W14" s="39"/>
      <c r="X14" s="39"/>
      <c r="Y14" s="39"/>
    </row>
    <row r="15" spans="1:25" ht="16.5" customHeight="1" x14ac:dyDescent="0.35">
      <c r="A15" s="35" t="s">
        <v>40</v>
      </c>
      <c r="B15" s="40">
        <f>B13*(B14/100)</f>
        <v>683.99999999999989</v>
      </c>
      <c r="C15" s="36">
        <v>684</v>
      </c>
      <c r="D15" s="38">
        <f>D13*(D14/100)</f>
        <v>725</v>
      </c>
      <c r="E15" s="24"/>
      <c r="F15" s="4"/>
      <c r="G15" s="4"/>
      <c r="H15" s="24"/>
      <c r="I15" s="24"/>
      <c r="J15" s="4"/>
      <c r="K15" s="4"/>
      <c r="L15" s="4"/>
      <c r="M15" s="4"/>
      <c r="N15" s="4"/>
      <c r="O15" s="4"/>
      <c r="P15" s="4"/>
      <c r="Q15" s="4"/>
      <c r="R15" s="4"/>
      <c r="S15" s="4"/>
      <c r="T15" s="4"/>
      <c r="U15" s="4"/>
      <c r="V15" s="4"/>
      <c r="W15" s="4"/>
      <c r="X15" s="4"/>
      <c r="Y15" s="4"/>
    </row>
    <row r="16" spans="1:25" s="3" customFormat="1" ht="16.5" customHeight="1" x14ac:dyDescent="0.35">
      <c r="A16" s="35" t="s">
        <v>41</v>
      </c>
      <c r="B16" s="28">
        <v>3.5</v>
      </c>
      <c r="C16" s="28">
        <v>3.5</v>
      </c>
      <c r="D16" s="41">
        <v>3.25</v>
      </c>
      <c r="E16" s="39"/>
      <c r="F16" s="24"/>
      <c r="G16" s="24"/>
      <c r="H16" s="21"/>
      <c r="I16" s="21"/>
      <c r="J16" s="24"/>
      <c r="K16" s="24"/>
      <c r="L16" s="24"/>
      <c r="M16" s="24"/>
      <c r="N16" s="24"/>
      <c r="O16" s="24"/>
      <c r="P16" s="24"/>
      <c r="Q16" s="24"/>
      <c r="R16" s="24"/>
      <c r="S16" s="24"/>
      <c r="T16" s="24"/>
      <c r="U16" s="24"/>
      <c r="V16" s="24"/>
      <c r="W16" s="24"/>
      <c r="X16" s="24"/>
      <c r="Y16" s="24"/>
    </row>
    <row r="17" spans="1:25" s="2" customFormat="1" ht="16.5" customHeight="1" x14ac:dyDescent="0.35">
      <c r="A17" s="35" t="s">
        <v>42</v>
      </c>
      <c r="B17" s="42">
        <f>B15*B16</f>
        <v>2393.9999999999995</v>
      </c>
      <c r="C17" s="42">
        <f>C15*C16</f>
        <v>2394</v>
      </c>
      <c r="D17" s="41">
        <f>D16*D15</f>
        <v>2356.25</v>
      </c>
      <c r="E17" s="21"/>
      <c r="F17" s="21"/>
      <c r="G17" s="21"/>
      <c r="H17" s="21"/>
      <c r="I17" s="21"/>
      <c r="J17" s="21"/>
      <c r="K17" s="21"/>
      <c r="L17" s="21"/>
      <c r="M17" s="21"/>
      <c r="N17" s="21"/>
      <c r="O17" s="21"/>
      <c r="P17" s="21"/>
      <c r="Q17" s="21"/>
      <c r="R17" s="21"/>
      <c r="S17" s="21"/>
      <c r="T17" s="21"/>
      <c r="U17" s="21"/>
      <c r="V17" s="21"/>
      <c r="W17" s="21"/>
      <c r="X17" s="21"/>
      <c r="Y17" s="21"/>
    </row>
    <row r="18" spans="1:25" s="2" customFormat="1" ht="16.5" customHeight="1" x14ac:dyDescent="0.35">
      <c r="A18" s="35" t="s">
        <v>43</v>
      </c>
      <c r="B18" s="42">
        <f>B17/B13</f>
        <v>1.9949999999999997</v>
      </c>
      <c r="C18" s="42">
        <f>C17/C13</f>
        <v>1.9950000000000001</v>
      </c>
      <c r="D18" s="41">
        <v>1.89</v>
      </c>
      <c r="E18" s="21"/>
      <c r="F18" s="21"/>
      <c r="G18" s="21"/>
      <c r="H18" s="21"/>
      <c r="I18" s="21"/>
      <c r="J18" s="21"/>
      <c r="K18" s="21"/>
      <c r="L18" s="21"/>
      <c r="M18" s="21"/>
      <c r="N18" s="21"/>
      <c r="O18" s="21"/>
      <c r="P18" s="21"/>
      <c r="Q18" s="21"/>
      <c r="R18" s="21"/>
      <c r="S18" s="21"/>
      <c r="T18" s="21"/>
      <c r="U18" s="21"/>
      <c r="V18" s="21"/>
      <c r="W18" s="21"/>
      <c r="X18" s="21"/>
      <c r="Y18" s="21"/>
    </row>
    <row r="19" spans="1:25" s="2" customFormat="1" ht="16.5" customHeight="1" thickBot="1" x14ac:dyDescent="0.4">
      <c r="A19" s="43" t="s">
        <v>44</v>
      </c>
      <c r="B19" s="30">
        <v>1.65</v>
      </c>
      <c r="C19" s="30">
        <v>1.65</v>
      </c>
      <c r="D19" s="44">
        <v>1.7</v>
      </c>
      <c r="E19" s="21"/>
      <c r="F19" s="21"/>
      <c r="G19" s="21"/>
      <c r="H19" s="21"/>
      <c r="I19" s="21"/>
      <c r="J19" s="21"/>
      <c r="K19" s="21"/>
      <c r="L19" s="21"/>
      <c r="M19" s="21"/>
      <c r="N19" s="21"/>
      <c r="O19" s="21"/>
      <c r="P19" s="21"/>
      <c r="Q19" s="21"/>
      <c r="R19" s="21"/>
      <c r="S19" s="21"/>
      <c r="T19" s="21"/>
      <c r="U19" s="21"/>
      <c r="V19" s="21"/>
      <c r="W19" s="21"/>
      <c r="X19" s="21"/>
      <c r="Y19" s="21"/>
    </row>
    <row r="20" spans="1:25" s="2" customFormat="1" ht="16.5" customHeight="1" thickTop="1" x14ac:dyDescent="0.35">
      <c r="A20" s="45" t="s">
        <v>45</v>
      </c>
      <c r="B20" s="46">
        <f>(B18*B13)-(B19*B13)</f>
        <v>413.99999999999955</v>
      </c>
      <c r="C20" s="46">
        <f>(C18*(C15/(C14/100))-(C19*C13))</f>
        <v>414</v>
      </c>
      <c r="D20" s="47">
        <f>(D18*D13)-(D19*D13)</f>
        <v>237.5</v>
      </c>
      <c r="E20" s="21"/>
      <c r="F20" s="21"/>
      <c r="G20" s="21"/>
      <c r="H20" s="21"/>
      <c r="I20" s="21"/>
      <c r="J20" s="21"/>
      <c r="K20" s="21"/>
      <c r="L20" s="21"/>
      <c r="M20" s="21"/>
      <c r="N20" s="21"/>
      <c r="O20" s="21"/>
      <c r="P20" s="21"/>
      <c r="Q20" s="21"/>
      <c r="R20" s="21"/>
      <c r="S20" s="21"/>
      <c r="T20" s="21"/>
      <c r="U20" s="21"/>
      <c r="V20" s="21"/>
      <c r="W20" s="21"/>
      <c r="X20" s="21"/>
      <c r="Y20" s="21"/>
    </row>
    <row r="21" spans="1:25" s="2" customFormat="1" ht="16.5" customHeight="1" x14ac:dyDescent="0.35">
      <c r="A21" s="48" t="s">
        <v>46</v>
      </c>
      <c r="B21" s="49">
        <f>B17-C9</f>
        <v>668.99999999999955</v>
      </c>
      <c r="C21" s="49">
        <f>C17-C9</f>
        <v>669</v>
      </c>
      <c r="D21" s="50">
        <f>D17-D9</f>
        <v>516.25</v>
      </c>
      <c r="E21" s="21"/>
      <c r="F21" s="21"/>
      <c r="G21" s="21"/>
      <c r="H21" s="21"/>
      <c r="I21" s="21"/>
      <c r="J21" s="21"/>
      <c r="K21" s="21"/>
      <c r="L21" s="21"/>
      <c r="M21" s="21"/>
      <c r="N21" s="21"/>
      <c r="O21" s="21"/>
      <c r="P21" s="21"/>
      <c r="Q21" s="21"/>
      <c r="R21" s="21"/>
      <c r="S21" s="21"/>
      <c r="T21" s="21"/>
      <c r="U21" s="21"/>
      <c r="V21" s="21"/>
      <c r="W21" s="21"/>
      <c r="X21" s="21"/>
      <c r="Y21" s="21"/>
    </row>
    <row r="22" spans="1:25" s="2" customFormat="1" ht="16.5" customHeight="1" x14ac:dyDescent="0.35">
      <c r="A22" s="95"/>
      <c r="B22" s="95"/>
      <c r="C22" s="95"/>
      <c r="D22" s="95"/>
      <c r="E22" s="21"/>
      <c r="F22" s="21"/>
      <c r="G22" s="21"/>
      <c r="H22" s="21"/>
      <c r="I22" s="21"/>
      <c r="J22" s="21"/>
      <c r="K22" s="21"/>
      <c r="L22" s="21"/>
      <c r="M22" s="21"/>
      <c r="N22" s="21"/>
      <c r="O22" s="21"/>
      <c r="P22" s="21"/>
      <c r="Q22" s="21"/>
      <c r="R22" s="21"/>
      <c r="S22" s="21"/>
      <c r="T22" s="21"/>
      <c r="U22" s="21"/>
      <c r="V22" s="21"/>
      <c r="W22" s="21"/>
      <c r="X22" s="21"/>
      <c r="Y22" s="21"/>
    </row>
    <row r="23" spans="1:25" s="2" customFormat="1" ht="16.5" customHeight="1" x14ac:dyDescent="0.35">
      <c r="A23" s="96" t="s">
        <v>47</v>
      </c>
      <c r="B23" s="97"/>
      <c r="C23" s="97"/>
      <c r="D23" s="98"/>
      <c r="E23" s="21"/>
      <c r="F23" s="21"/>
      <c r="G23" s="21"/>
      <c r="H23" s="21"/>
      <c r="I23" s="21"/>
      <c r="J23" s="21"/>
      <c r="K23" s="21"/>
      <c r="L23" s="21"/>
      <c r="M23" s="21"/>
      <c r="N23" s="21"/>
      <c r="O23" s="21"/>
      <c r="P23" s="21"/>
      <c r="Q23" s="21"/>
      <c r="R23" s="21"/>
      <c r="S23" s="21"/>
      <c r="T23" s="21"/>
      <c r="U23" s="21"/>
      <c r="V23" s="21"/>
      <c r="W23" s="21"/>
      <c r="X23" s="21"/>
      <c r="Y23" s="21"/>
    </row>
    <row r="24" spans="1:25" s="2" customFormat="1" ht="31" x14ac:dyDescent="0.35">
      <c r="A24" s="34"/>
      <c r="B24" s="51"/>
      <c r="C24" s="27" t="s">
        <v>0</v>
      </c>
      <c r="D24" s="27" t="s">
        <v>37</v>
      </c>
      <c r="E24" s="21"/>
      <c r="F24" s="21"/>
      <c r="G24" s="21"/>
      <c r="H24" s="21"/>
      <c r="I24" s="21"/>
      <c r="J24" s="21"/>
      <c r="K24" s="21"/>
      <c r="L24" s="21"/>
      <c r="M24" s="21"/>
      <c r="N24" s="21"/>
      <c r="O24" s="21"/>
      <c r="P24" s="21"/>
      <c r="Q24" s="21"/>
      <c r="R24" s="21"/>
      <c r="S24" s="21"/>
      <c r="T24" s="21"/>
      <c r="U24" s="21"/>
      <c r="V24" s="21"/>
      <c r="W24" s="21"/>
      <c r="X24" s="21"/>
      <c r="Y24" s="21"/>
    </row>
    <row r="25" spans="1:25" s="1" customFormat="1" ht="15.5" x14ac:dyDescent="0.35">
      <c r="A25" s="91" t="s">
        <v>48</v>
      </c>
      <c r="B25" s="92"/>
      <c r="C25" s="52">
        <v>684</v>
      </c>
      <c r="D25" s="38">
        <f>D15</f>
        <v>725</v>
      </c>
      <c r="E25" s="4"/>
      <c r="F25" s="4"/>
      <c r="G25" s="4"/>
      <c r="H25" s="4"/>
      <c r="I25" s="4"/>
      <c r="J25" s="39"/>
      <c r="K25" s="39"/>
      <c r="L25" s="39"/>
      <c r="M25" s="39"/>
      <c r="N25" s="39"/>
      <c r="O25" s="39"/>
      <c r="P25" s="39"/>
      <c r="Q25" s="39"/>
      <c r="R25" s="39"/>
      <c r="S25" s="39"/>
      <c r="T25" s="39"/>
      <c r="U25" s="39"/>
      <c r="V25" s="39"/>
      <c r="W25" s="39"/>
      <c r="X25" s="39"/>
      <c r="Y25" s="39"/>
    </row>
    <row r="26" spans="1:25" ht="16.5" customHeight="1" x14ac:dyDescent="0.45">
      <c r="A26" s="91" t="s">
        <v>49</v>
      </c>
      <c r="B26" s="92"/>
      <c r="C26" s="36">
        <v>70</v>
      </c>
      <c r="D26" s="38">
        <v>70</v>
      </c>
      <c r="E26" s="53"/>
      <c r="F26" s="53"/>
      <c r="G26" s="53"/>
      <c r="H26" s="53"/>
      <c r="I26" s="53"/>
      <c r="J26" s="4"/>
      <c r="K26" s="4"/>
      <c r="L26" s="4"/>
      <c r="M26" s="4"/>
      <c r="N26" s="4"/>
      <c r="O26" s="4"/>
      <c r="P26" s="4"/>
      <c r="Q26" s="4"/>
      <c r="R26" s="4"/>
      <c r="S26" s="4"/>
      <c r="T26" s="4"/>
      <c r="U26" s="4"/>
      <c r="V26" s="4"/>
      <c r="W26" s="4"/>
      <c r="X26" s="4"/>
      <c r="Y26" s="4"/>
    </row>
    <row r="27" spans="1:25" s="5" customFormat="1" ht="16.5" customHeight="1" x14ac:dyDescent="0.45">
      <c r="A27" s="91" t="s">
        <v>50</v>
      </c>
      <c r="B27" s="92"/>
      <c r="C27" s="40">
        <f>C25*(C26/100)</f>
        <v>478.79999999999995</v>
      </c>
      <c r="D27" s="54">
        <f>D25*(D26/100)</f>
        <v>507.49999999999994</v>
      </c>
      <c r="E27" s="55" t="s">
        <v>51</v>
      </c>
      <c r="F27" s="53"/>
      <c r="G27" s="53"/>
      <c r="H27" s="53"/>
      <c r="I27" s="53"/>
      <c r="J27" s="53"/>
      <c r="K27" s="53"/>
      <c r="L27" s="53"/>
      <c r="M27" s="53"/>
      <c r="N27" s="53"/>
      <c r="O27" s="53"/>
      <c r="P27" s="53"/>
      <c r="Q27" s="53"/>
      <c r="R27" s="53"/>
      <c r="S27" s="53"/>
      <c r="T27" s="53"/>
      <c r="U27" s="53"/>
      <c r="V27" s="53"/>
      <c r="W27" s="53"/>
      <c r="X27" s="53"/>
      <c r="Y27" s="53"/>
    </row>
    <row r="28" spans="1:25" s="5" customFormat="1" ht="16.5" customHeight="1" x14ac:dyDescent="0.45">
      <c r="A28" s="91" t="s">
        <v>52</v>
      </c>
      <c r="B28" s="92"/>
      <c r="C28" s="28">
        <v>100</v>
      </c>
      <c r="D28" s="29">
        <v>100</v>
      </c>
      <c r="E28" s="39"/>
      <c r="F28" s="21"/>
      <c r="G28" s="21"/>
      <c r="H28" s="21"/>
      <c r="I28" s="21"/>
      <c r="J28" s="53"/>
      <c r="K28" s="53"/>
      <c r="L28" s="53"/>
      <c r="M28" s="53"/>
      <c r="N28" s="53"/>
      <c r="O28" s="53"/>
      <c r="P28" s="53"/>
      <c r="Q28" s="53"/>
      <c r="R28" s="53"/>
      <c r="S28" s="53"/>
      <c r="T28" s="53"/>
      <c r="U28" s="53"/>
      <c r="V28" s="53"/>
      <c r="W28" s="53"/>
      <c r="X28" s="53"/>
      <c r="Y28" s="53"/>
    </row>
    <row r="29" spans="1:25" s="2" customFormat="1" ht="16.5" customHeight="1" x14ac:dyDescent="0.35">
      <c r="A29" s="91" t="s">
        <v>53</v>
      </c>
      <c r="B29" s="92"/>
      <c r="C29" s="28">
        <v>0.7</v>
      </c>
      <c r="D29" s="29">
        <v>0.7</v>
      </c>
      <c r="E29" s="21"/>
      <c r="F29" s="21"/>
      <c r="G29" s="21"/>
      <c r="H29" s="21"/>
      <c r="I29" s="21"/>
      <c r="J29" s="21"/>
      <c r="K29" s="21"/>
      <c r="L29" s="21"/>
      <c r="M29" s="21"/>
      <c r="N29" s="21"/>
      <c r="O29" s="21"/>
      <c r="P29" s="21"/>
      <c r="Q29" s="21"/>
      <c r="R29" s="21"/>
      <c r="S29" s="21"/>
      <c r="T29" s="21"/>
      <c r="U29" s="21"/>
      <c r="V29" s="21"/>
      <c r="W29" s="21"/>
      <c r="X29" s="21"/>
      <c r="Y29" s="21"/>
    </row>
    <row r="30" spans="1:25" s="2" customFormat="1" ht="16.5" customHeight="1" x14ac:dyDescent="0.35">
      <c r="A30" s="91" t="s">
        <v>54</v>
      </c>
      <c r="B30" s="92"/>
      <c r="C30" s="42">
        <f>C25*C29</f>
        <v>478.79999999999995</v>
      </c>
      <c r="D30" s="29">
        <f>D29*D25</f>
        <v>507.49999999999994</v>
      </c>
      <c r="E30" s="21"/>
      <c r="F30" s="21"/>
      <c r="G30" s="21"/>
      <c r="H30" s="21"/>
      <c r="I30" s="21"/>
      <c r="J30" s="21"/>
      <c r="K30" s="21"/>
      <c r="L30" s="21"/>
      <c r="M30" s="21"/>
      <c r="N30" s="21"/>
      <c r="O30" s="21"/>
      <c r="P30" s="21"/>
      <c r="Q30" s="21"/>
      <c r="R30" s="21"/>
      <c r="S30" s="21"/>
      <c r="T30" s="21"/>
      <c r="U30" s="21"/>
      <c r="V30" s="21"/>
      <c r="W30" s="21"/>
      <c r="X30" s="21"/>
      <c r="Y30" s="21"/>
    </row>
    <row r="31" spans="1:25" s="2" customFormat="1" ht="16.5" customHeight="1" x14ac:dyDescent="0.35">
      <c r="A31" s="91" t="s">
        <v>55</v>
      </c>
      <c r="B31" s="92"/>
      <c r="C31" s="42">
        <f>C17+C28+C30</f>
        <v>2972.8</v>
      </c>
      <c r="D31" s="56">
        <f>D17+D28+D30</f>
        <v>2963.75</v>
      </c>
      <c r="E31" s="21"/>
      <c r="F31" s="21"/>
      <c r="G31" s="21"/>
      <c r="H31" s="21"/>
      <c r="I31" s="21"/>
      <c r="J31" s="21"/>
      <c r="K31" s="21"/>
      <c r="L31" s="21"/>
      <c r="M31" s="21"/>
      <c r="N31" s="21"/>
      <c r="O31" s="21"/>
      <c r="P31" s="21"/>
      <c r="Q31" s="21"/>
      <c r="R31" s="21"/>
      <c r="S31" s="21"/>
      <c r="T31" s="21"/>
      <c r="U31" s="21"/>
      <c r="V31" s="21"/>
      <c r="W31" s="21"/>
      <c r="X31" s="21"/>
      <c r="Y31" s="21"/>
    </row>
    <row r="32" spans="1:25" s="2" customFormat="1" ht="16.5" customHeight="1" x14ac:dyDescent="0.35">
      <c r="A32" s="91" t="s">
        <v>56</v>
      </c>
      <c r="B32" s="92"/>
      <c r="C32" s="42">
        <f>C31/C27</f>
        <v>6.2088554720133677</v>
      </c>
      <c r="D32" s="29">
        <f>D31/D27</f>
        <v>5.8399014778325133</v>
      </c>
      <c r="E32" s="21"/>
      <c r="F32" s="21"/>
      <c r="G32" s="21"/>
      <c r="H32" s="21"/>
      <c r="I32" s="21"/>
      <c r="J32" s="21"/>
      <c r="K32" s="21"/>
      <c r="L32" s="21"/>
      <c r="M32" s="21"/>
      <c r="N32" s="21"/>
      <c r="O32" s="21"/>
      <c r="P32" s="21"/>
      <c r="Q32" s="21"/>
      <c r="R32" s="21"/>
      <c r="S32" s="21"/>
      <c r="T32" s="21"/>
      <c r="U32" s="21"/>
      <c r="V32" s="21"/>
      <c r="W32" s="21"/>
      <c r="X32" s="21"/>
      <c r="Y32" s="21"/>
    </row>
    <row r="33" spans="1:25" s="2" customFormat="1" ht="16.5" customHeight="1" x14ac:dyDescent="0.35">
      <c r="A33" s="91" t="s">
        <v>61</v>
      </c>
      <c r="B33" s="92"/>
      <c r="C33" s="28">
        <v>8.67</v>
      </c>
      <c r="D33" s="29">
        <v>8.67</v>
      </c>
      <c r="E33" s="55" t="s">
        <v>10</v>
      </c>
      <c r="F33" s="21"/>
      <c r="G33" s="21"/>
      <c r="H33" s="21"/>
      <c r="I33" s="21"/>
      <c r="J33" s="21"/>
      <c r="K33" s="21"/>
      <c r="L33" s="21"/>
      <c r="M33" s="21"/>
      <c r="N33" s="21"/>
      <c r="O33" s="21"/>
      <c r="P33" s="21"/>
      <c r="Q33" s="21"/>
      <c r="R33" s="21"/>
      <c r="S33" s="21"/>
      <c r="T33" s="21"/>
      <c r="U33" s="21"/>
      <c r="V33" s="21"/>
      <c r="W33" s="21"/>
      <c r="X33" s="21"/>
      <c r="Y33" s="21"/>
    </row>
    <row r="34" spans="1:25" s="2" customFormat="1" ht="16.5" customHeight="1" x14ac:dyDescent="0.35">
      <c r="A34" s="91" t="s">
        <v>62</v>
      </c>
      <c r="B34" s="92"/>
      <c r="C34" s="42">
        <f>C33*C27</f>
        <v>4151.1959999999999</v>
      </c>
      <c r="D34" s="29">
        <f>D27*D33</f>
        <v>4400.0249999999996</v>
      </c>
      <c r="E34" s="55" t="s">
        <v>57</v>
      </c>
      <c r="F34" s="21"/>
      <c r="G34" s="21"/>
      <c r="H34" s="21"/>
      <c r="I34" s="21"/>
      <c r="J34" s="21"/>
      <c r="K34" s="21"/>
      <c r="L34" s="21"/>
      <c r="M34" s="21"/>
      <c r="N34" s="21"/>
      <c r="O34" s="21"/>
      <c r="P34" s="21"/>
      <c r="Q34" s="21"/>
      <c r="R34" s="21"/>
      <c r="S34" s="21"/>
      <c r="T34" s="21"/>
      <c r="U34" s="21"/>
      <c r="V34" s="21"/>
      <c r="W34" s="21"/>
      <c r="X34" s="21"/>
      <c r="Y34" s="21"/>
    </row>
    <row r="35" spans="1:25" s="2" customFormat="1" ht="16.5" customHeight="1" thickBot="1" x14ac:dyDescent="0.4">
      <c r="A35" s="93" t="s">
        <v>58</v>
      </c>
      <c r="B35" s="94"/>
      <c r="C35" s="57">
        <f>C33-C32</f>
        <v>2.4611445279866322</v>
      </c>
      <c r="D35" s="31">
        <f>D33-D32</f>
        <v>2.8300985221674866</v>
      </c>
      <c r="E35" s="21"/>
      <c r="F35" s="21"/>
      <c r="G35" s="21"/>
      <c r="H35" s="21"/>
      <c r="I35" s="21"/>
      <c r="J35" s="21"/>
      <c r="K35" s="21"/>
      <c r="L35" s="21"/>
      <c r="M35" s="21"/>
      <c r="N35" s="21"/>
      <c r="O35" s="21"/>
      <c r="P35" s="21"/>
      <c r="Q35" s="21"/>
      <c r="R35" s="21"/>
      <c r="S35" s="21"/>
      <c r="T35" s="21"/>
      <c r="U35" s="21"/>
      <c r="V35" s="21"/>
      <c r="W35" s="21"/>
      <c r="X35" s="21"/>
      <c r="Y35" s="21"/>
    </row>
    <row r="36" spans="1:25" s="2" customFormat="1" ht="16.5" customHeight="1" thickTop="1" x14ac:dyDescent="0.35">
      <c r="A36" s="89" t="s">
        <v>59</v>
      </c>
      <c r="B36" s="90"/>
      <c r="C36" s="58">
        <f>(1-(C32/C33))*100</f>
        <v>28.386903436985378</v>
      </c>
      <c r="D36" s="59">
        <f>(1-(D32/D33))*100</f>
        <v>32.642428168021766</v>
      </c>
      <c r="E36" s="21"/>
      <c r="F36" s="21"/>
      <c r="G36" s="21"/>
      <c r="H36" s="21"/>
      <c r="I36" s="21"/>
      <c r="J36" s="21"/>
      <c r="K36" s="21"/>
      <c r="L36" s="21"/>
      <c r="M36" s="21"/>
      <c r="N36" s="21"/>
      <c r="O36" s="21"/>
      <c r="P36" s="21"/>
      <c r="Q36" s="21"/>
      <c r="R36" s="21"/>
      <c r="S36" s="21"/>
      <c r="T36" s="21"/>
      <c r="U36" s="21"/>
      <c r="V36" s="21"/>
      <c r="W36" s="21"/>
      <c r="X36" s="21"/>
      <c r="Y36" s="21"/>
    </row>
    <row r="37" spans="1:25" s="2" customFormat="1" ht="16.5" customHeight="1" x14ac:dyDescent="0.35">
      <c r="A37" s="60"/>
      <c r="B37" s="61"/>
      <c r="C37" s="62"/>
      <c r="D37" s="61"/>
      <c r="E37" s="21"/>
      <c r="F37" s="21"/>
      <c r="G37" s="63"/>
      <c r="H37" s="21"/>
      <c r="I37" s="21"/>
      <c r="J37" s="21"/>
      <c r="K37" s="21"/>
      <c r="L37" s="21"/>
      <c r="M37" s="21"/>
      <c r="N37" s="21"/>
      <c r="O37" s="21"/>
      <c r="P37" s="21"/>
      <c r="Q37" s="21"/>
      <c r="R37" s="21"/>
      <c r="S37" s="21"/>
      <c r="T37" s="21"/>
      <c r="U37" s="21"/>
      <c r="V37" s="21"/>
      <c r="W37" s="21"/>
      <c r="X37" s="21"/>
      <c r="Y37" s="21"/>
    </row>
    <row r="38" spans="1:25" s="21" customFormat="1" ht="15.5" x14ac:dyDescent="0.35">
      <c r="A38" s="61"/>
      <c r="B38" s="61"/>
      <c r="C38" s="62"/>
      <c r="D38" s="61"/>
    </row>
    <row r="39" spans="1:25" s="21" customFormat="1" ht="15.5" x14ac:dyDescent="0.35">
      <c r="A39" s="61"/>
      <c r="B39" s="61"/>
      <c r="C39" s="62"/>
      <c r="D39" s="61"/>
    </row>
    <row r="40" spans="1:25" s="21" customFormat="1" ht="15.5" x14ac:dyDescent="0.35">
      <c r="A40" s="64"/>
      <c r="B40" s="64"/>
      <c r="C40" s="65"/>
      <c r="D40" s="64"/>
    </row>
    <row r="41" spans="1:25" s="21" customFormat="1" ht="15.5" x14ac:dyDescent="0.35">
      <c r="A41" s="64"/>
      <c r="B41" s="64"/>
      <c r="C41" s="65"/>
      <c r="D41" s="64"/>
    </row>
    <row r="42" spans="1:25" s="21" customFormat="1" ht="15.5" x14ac:dyDescent="0.35">
      <c r="A42" s="64"/>
      <c r="B42" s="64"/>
      <c r="C42" s="65"/>
      <c r="D42" s="64"/>
    </row>
    <row r="43" spans="1:25" s="21" customFormat="1" ht="15.5" x14ac:dyDescent="0.35">
      <c r="A43" s="64"/>
      <c r="B43" s="64"/>
      <c r="C43" s="65"/>
      <c r="D43" s="64"/>
    </row>
    <row r="44" spans="1:25" s="21" customFormat="1" ht="15.5" x14ac:dyDescent="0.35">
      <c r="A44" s="64"/>
      <c r="B44" s="64"/>
      <c r="C44" s="65"/>
      <c r="D44" s="64"/>
      <c r="E44" s="4"/>
      <c r="F44" s="4"/>
      <c r="G44" s="4"/>
      <c r="H44" s="4"/>
      <c r="I44" s="4"/>
    </row>
    <row r="45" spans="1:25" s="4" customFormat="1" x14ac:dyDescent="0.35">
      <c r="A45" s="64"/>
      <c r="B45" s="64"/>
      <c r="C45" s="65"/>
      <c r="D45" s="64"/>
    </row>
    <row r="46" spans="1:25" s="4" customFormat="1" x14ac:dyDescent="0.35">
      <c r="A46" s="64"/>
      <c r="B46" s="64"/>
      <c r="C46" s="65"/>
      <c r="D46" s="64"/>
    </row>
    <row r="47" spans="1:25" s="4" customFormat="1" x14ac:dyDescent="0.35">
      <c r="A47" s="64"/>
      <c r="B47" s="64"/>
      <c r="C47" s="65"/>
      <c r="D47" s="64"/>
    </row>
    <row r="48" spans="1:25" s="4" customFormat="1" x14ac:dyDescent="0.35">
      <c r="A48" s="64"/>
      <c r="B48" s="64"/>
      <c r="C48" s="65"/>
      <c r="D48" s="64"/>
    </row>
    <row r="49" spans="1:4" s="4" customFormat="1" x14ac:dyDescent="0.35">
      <c r="A49" s="64"/>
      <c r="B49" s="64"/>
      <c r="C49" s="65"/>
      <c r="D49" s="64"/>
    </row>
    <row r="50" spans="1:4" s="4" customFormat="1" x14ac:dyDescent="0.35">
      <c r="A50" s="64"/>
      <c r="B50" s="64"/>
      <c r="C50" s="65"/>
      <c r="D50" s="64"/>
    </row>
    <row r="51" spans="1:4" s="4" customFormat="1" x14ac:dyDescent="0.35">
      <c r="A51" s="64"/>
      <c r="B51" s="64"/>
      <c r="C51" s="65"/>
      <c r="D51" s="64"/>
    </row>
    <row r="52" spans="1:4" s="4" customFormat="1" x14ac:dyDescent="0.35">
      <c r="A52" s="64"/>
      <c r="B52" s="64"/>
      <c r="C52" s="65"/>
      <c r="D52" s="64"/>
    </row>
    <row r="53" spans="1:4" s="4" customFormat="1" x14ac:dyDescent="0.35">
      <c r="A53" s="64"/>
      <c r="B53" s="64"/>
      <c r="C53" s="65"/>
      <c r="D53" s="64"/>
    </row>
    <row r="54" spans="1:4" s="4" customFormat="1" x14ac:dyDescent="0.35">
      <c r="A54" s="64"/>
      <c r="B54" s="64"/>
      <c r="C54" s="65"/>
      <c r="D54" s="64"/>
    </row>
    <row r="55" spans="1:4" s="4" customFormat="1" x14ac:dyDescent="0.35">
      <c r="A55" s="64"/>
      <c r="B55" s="64"/>
      <c r="C55" s="65"/>
      <c r="D55" s="64"/>
    </row>
    <row r="56" spans="1:4" s="4" customFormat="1" x14ac:dyDescent="0.35">
      <c r="A56" s="64"/>
      <c r="B56" s="64"/>
      <c r="C56" s="65"/>
      <c r="D56" s="64"/>
    </row>
    <row r="57" spans="1:4" s="4" customFormat="1" x14ac:dyDescent="0.35">
      <c r="A57" s="64"/>
      <c r="B57" s="64"/>
      <c r="C57" s="65"/>
      <c r="D57" s="64"/>
    </row>
    <row r="58" spans="1:4" s="4" customFormat="1" x14ac:dyDescent="0.35">
      <c r="A58" s="64"/>
      <c r="B58" s="64"/>
      <c r="C58" s="65"/>
      <c r="D58" s="64"/>
    </row>
    <row r="59" spans="1:4" s="4" customFormat="1" x14ac:dyDescent="0.35">
      <c r="A59" s="64"/>
      <c r="B59" s="64"/>
      <c r="C59" s="65"/>
      <c r="D59" s="64"/>
    </row>
    <row r="60" spans="1:4" s="4" customFormat="1" x14ac:dyDescent="0.35">
      <c r="A60" s="64"/>
      <c r="B60" s="64"/>
      <c r="C60" s="65"/>
      <c r="D60" s="64"/>
    </row>
    <row r="61" spans="1:4" s="4" customFormat="1" x14ac:dyDescent="0.35">
      <c r="A61" s="64"/>
      <c r="B61" s="64"/>
      <c r="C61" s="65"/>
      <c r="D61" s="64"/>
    </row>
    <row r="62" spans="1:4" s="4" customFormat="1" x14ac:dyDescent="0.35">
      <c r="A62" s="64"/>
      <c r="B62" s="64"/>
      <c r="C62" s="65"/>
      <c r="D62" s="64"/>
    </row>
    <row r="63" spans="1:4" s="4" customFormat="1" x14ac:dyDescent="0.35">
      <c r="A63" s="64"/>
      <c r="B63" s="64"/>
      <c r="C63" s="65"/>
      <c r="D63" s="64"/>
    </row>
    <row r="64" spans="1:4" s="4" customFormat="1" x14ac:dyDescent="0.35">
      <c r="A64" s="64"/>
      <c r="B64" s="64"/>
      <c r="C64" s="65"/>
      <c r="D64" s="64"/>
    </row>
    <row r="65" spans="1:4" s="4" customFormat="1" x14ac:dyDescent="0.35">
      <c r="A65" s="64"/>
      <c r="B65" s="64"/>
      <c r="C65" s="65"/>
      <c r="D65" s="64"/>
    </row>
    <row r="66" spans="1:4" s="4" customFormat="1" x14ac:dyDescent="0.35">
      <c r="A66" s="64"/>
      <c r="B66" s="64"/>
      <c r="C66" s="65"/>
      <c r="D66" s="64"/>
    </row>
    <row r="67" spans="1:4" s="4" customFormat="1" x14ac:dyDescent="0.35">
      <c r="A67" s="64"/>
      <c r="B67" s="64"/>
      <c r="C67" s="65"/>
      <c r="D67" s="64"/>
    </row>
    <row r="68" spans="1:4" s="4" customFormat="1" x14ac:dyDescent="0.35">
      <c r="A68" s="64"/>
      <c r="B68" s="64"/>
      <c r="C68" s="65"/>
      <c r="D68" s="64"/>
    </row>
    <row r="69" spans="1:4" s="4" customFormat="1" x14ac:dyDescent="0.35">
      <c r="A69" s="64"/>
      <c r="B69" s="64"/>
      <c r="C69" s="65"/>
      <c r="D69" s="64"/>
    </row>
    <row r="70" spans="1:4" s="4" customFormat="1" x14ac:dyDescent="0.35">
      <c r="A70" s="64"/>
      <c r="B70" s="64"/>
      <c r="C70" s="65"/>
      <c r="D70" s="64"/>
    </row>
    <row r="71" spans="1:4" s="4" customFormat="1" x14ac:dyDescent="0.35">
      <c r="A71" s="64"/>
      <c r="B71" s="64"/>
      <c r="C71" s="65"/>
      <c r="D71" s="64"/>
    </row>
    <row r="72" spans="1:4" s="4" customFormat="1" x14ac:dyDescent="0.35">
      <c r="A72" s="64"/>
      <c r="B72" s="64"/>
      <c r="C72" s="65"/>
      <c r="D72" s="64"/>
    </row>
    <row r="73" spans="1:4" s="4" customFormat="1" x14ac:dyDescent="0.35">
      <c r="A73" s="64"/>
      <c r="B73" s="64"/>
      <c r="C73" s="65"/>
      <c r="D73" s="64"/>
    </row>
    <row r="74" spans="1:4" s="4" customFormat="1" x14ac:dyDescent="0.35">
      <c r="A74" s="64"/>
      <c r="B74" s="64"/>
      <c r="C74" s="65"/>
      <c r="D74" s="64"/>
    </row>
    <row r="75" spans="1:4" s="4" customFormat="1" x14ac:dyDescent="0.35">
      <c r="A75" s="64"/>
      <c r="B75" s="64"/>
      <c r="C75" s="65"/>
      <c r="D75" s="64"/>
    </row>
    <row r="76" spans="1:4" s="4" customFormat="1" x14ac:dyDescent="0.35">
      <c r="A76" s="64"/>
      <c r="B76" s="64"/>
      <c r="C76" s="65"/>
      <c r="D76" s="64"/>
    </row>
    <row r="77" spans="1:4" s="4" customFormat="1" x14ac:dyDescent="0.35">
      <c r="A77" s="64"/>
      <c r="B77" s="64"/>
      <c r="C77" s="65"/>
      <c r="D77" s="64"/>
    </row>
    <row r="78" spans="1:4" s="4" customFormat="1" x14ac:dyDescent="0.35">
      <c r="A78" s="64"/>
      <c r="B78" s="64"/>
      <c r="C78" s="65"/>
      <c r="D78" s="64"/>
    </row>
    <row r="79" spans="1:4" s="4" customFormat="1" x14ac:dyDescent="0.35">
      <c r="A79" s="64"/>
      <c r="B79" s="64"/>
      <c r="C79" s="65"/>
      <c r="D79" s="64"/>
    </row>
    <row r="80" spans="1:4" s="4" customFormat="1" x14ac:dyDescent="0.35">
      <c r="A80" s="64"/>
      <c r="B80" s="64"/>
      <c r="C80" s="65"/>
      <c r="D80" s="64"/>
    </row>
    <row r="81" spans="1:4" s="4" customFormat="1" x14ac:dyDescent="0.35">
      <c r="A81" s="64"/>
      <c r="B81" s="64"/>
      <c r="C81" s="65"/>
      <c r="D81" s="64"/>
    </row>
    <row r="82" spans="1:4" s="4" customFormat="1" x14ac:dyDescent="0.35">
      <c r="A82" s="64"/>
      <c r="B82" s="64"/>
      <c r="C82" s="65"/>
      <c r="D82" s="64"/>
    </row>
    <row r="83" spans="1:4" s="4" customFormat="1" x14ac:dyDescent="0.35">
      <c r="A83" s="64"/>
      <c r="B83" s="64"/>
      <c r="C83" s="65"/>
      <c r="D83" s="64"/>
    </row>
    <row r="84" spans="1:4" s="4" customFormat="1" x14ac:dyDescent="0.35">
      <c r="A84" s="64"/>
      <c r="B84" s="64"/>
      <c r="C84" s="65"/>
      <c r="D84" s="64"/>
    </row>
    <row r="85" spans="1:4" s="4" customFormat="1" x14ac:dyDescent="0.35">
      <c r="A85" s="64"/>
      <c r="B85" s="64"/>
      <c r="C85" s="65"/>
      <c r="D85" s="64"/>
    </row>
    <row r="86" spans="1:4" s="4" customFormat="1" x14ac:dyDescent="0.35">
      <c r="A86" s="64"/>
      <c r="B86" s="64"/>
      <c r="C86" s="65"/>
      <c r="D86" s="64"/>
    </row>
    <row r="87" spans="1:4" s="4" customFormat="1" x14ac:dyDescent="0.35">
      <c r="A87" s="64"/>
      <c r="B87" s="64"/>
      <c r="C87" s="65"/>
      <c r="D87" s="64"/>
    </row>
    <row r="88" spans="1:4" s="4" customFormat="1" x14ac:dyDescent="0.35">
      <c r="A88" s="64"/>
      <c r="B88" s="64"/>
      <c r="C88" s="65"/>
      <c r="D88" s="64"/>
    </row>
    <row r="89" spans="1:4" s="4" customFormat="1" x14ac:dyDescent="0.35">
      <c r="A89" s="64"/>
      <c r="B89" s="64"/>
      <c r="C89" s="65"/>
      <c r="D89" s="64"/>
    </row>
    <row r="90" spans="1:4" s="4" customFormat="1" x14ac:dyDescent="0.35">
      <c r="A90" s="64"/>
      <c r="B90" s="64"/>
      <c r="C90" s="65"/>
      <c r="D90" s="64"/>
    </row>
    <row r="91" spans="1:4" s="4" customFormat="1" x14ac:dyDescent="0.35">
      <c r="A91" s="64"/>
      <c r="B91" s="64"/>
      <c r="C91" s="65"/>
      <c r="D91" s="64"/>
    </row>
    <row r="92" spans="1:4" s="4" customFormat="1" x14ac:dyDescent="0.35">
      <c r="A92" s="64"/>
      <c r="B92" s="64"/>
      <c r="C92" s="65"/>
      <c r="D92" s="64"/>
    </row>
    <row r="93" spans="1:4" s="4" customFormat="1" x14ac:dyDescent="0.35">
      <c r="A93" s="64"/>
      <c r="B93" s="64"/>
      <c r="C93" s="65"/>
      <c r="D93" s="64"/>
    </row>
    <row r="94" spans="1:4" s="4" customFormat="1" x14ac:dyDescent="0.35">
      <c r="A94" s="64"/>
      <c r="B94" s="64"/>
      <c r="C94" s="65"/>
      <c r="D94" s="64"/>
    </row>
    <row r="95" spans="1:4" s="4" customFormat="1" x14ac:dyDescent="0.35">
      <c r="A95" s="64"/>
      <c r="B95" s="64"/>
      <c r="C95" s="65"/>
      <c r="D95" s="64"/>
    </row>
    <row r="96" spans="1:4" s="4" customFormat="1" x14ac:dyDescent="0.35">
      <c r="A96" s="64"/>
      <c r="B96" s="64"/>
      <c r="C96" s="65"/>
      <c r="D96" s="64"/>
    </row>
    <row r="97" spans="1:4" s="4" customFormat="1" x14ac:dyDescent="0.35">
      <c r="A97" s="64"/>
      <c r="B97" s="64"/>
      <c r="C97" s="65"/>
      <c r="D97" s="64"/>
    </row>
    <row r="98" spans="1:4" s="4" customFormat="1" x14ac:dyDescent="0.35">
      <c r="A98" s="64"/>
      <c r="B98" s="64"/>
      <c r="C98" s="65"/>
      <c r="D98" s="64"/>
    </row>
    <row r="99" spans="1:4" s="4" customFormat="1" x14ac:dyDescent="0.35">
      <c r="A99" s="64"/>
      <c r="B99" s="64"/>
      <c r="C99" s="65"/>
      <c r="D99" s="64"/>
    </row>
    <row r="100" spans="1:4" s="4" customFormat="1" x14ac:dyDescent="0.35">
      <c r="A100" s="64"/>
      <c r="B100" s="64"/>
      <c r="C100" s="65"/>
      <c r="D100" s="64"/>
    </row>
    <row r="101" spans="1:4" s="4" customFormat="1" x14ac:dyDescent="0.35">
      <c r="A101" s="64"/>
      <c r="B101" s="64"/>
      <c r="C101" s="65"/>
      <c r="D101" s="64"/>
    </row>
    <row r="102" spans="1:4" s="4" customFormat="1" x14ac:dyDescent="0.35">
      <c r="A102" s="64"/>
      <c r="B102" s="64"/>
      <c r="C102" s="65"/>
      <c r="D102" s="64"/>
    </row>
    <row r="103" spans="1:4" s="4" customFormat="1" x14ac:dyDescent="0.35">
      <c r="A103" s="64"/>
      <c r="B103" s="64"/>
      <c r="C103" s="65"/>
      <c r="D103" s="64"/>
    </row>
    <row r="104" spans="1:4" s="4" customFormat="1" x14ac:dyDescent="0.35">
      <c r="A104" s="64"/>
      <c r="B104" s="64"/>
      <c r="C104" s="65"/>
      <c r="D104" s="64"/>
    </row>
    <row r="105" spans="1:4" s="4" customFormat="1" x14ac:dyDescent="0.35">
      <c r="A105" s="64"/>
      <c r="B105" s="64"/>
      <c r="C105" s="65"/>
      <c r="D105" s="64"/>
    </row>
    <row r="106" spans="1:4" s="4" customFormat="1" x14ac:dyDescent="0.35">
      <c r="A106" s="64"/>
      <c r="B106" s="64"/>
      <c r="C106" s="65"/>
      <c r="D106" s="64"/>
    </row>
    <row r="107" spans="1:4" s="4" customFormat="1" x14ac:dyDescent="0.35">
      <c r="A107" s="64"/>
      <c r="B107" s="64"/>
      <c r="C107" s="65"/>
      <c r="D107" s="64"/>
    </row>
    <row r="108" spans="1:4" s="4" customFormat="1" x14ac:dyDescent="0.35">
      <c r="A108" s="64"/>
      <c r="B108" s="64"/>
      <c r="C108" s="65"/>
      <c r="D108" s="64"/>
    </row>
    <row r="109" spans="1:4" s="4" customFormat="1" x14ac:dyDescent="0.35">
      <c r="A109" s="64"/>
      <c r="B109" s="64"/>
      <c r="C109" s="65"/>
      <c r="D109" s="64"/>
    </row>
    <row r="110" spans="1:4" s="4" customFormat="1" x14ac:dyDescent="0.35">
      <c r="A110" s="64"/>
      <c r="B110" s="64"/>
      <c r="C110" s="65"/>
      <c r="D110" s="64"/>
    </row>
    <row r="111" spans="1:4" s="4" customFormat="1" x14ac:dyDescent="0.35">
      <c r="A111" s="64"/>
      <c r="B111" s="64"/>
      <c r="C111" s="65"/>
      <c r="D111" s="64"/>
    </row>
    <row r="112" spans="1:4" s="4" customFormat="1" x14ac:dyDescent="0.35">
      <c r="A112" s="64"/>
      <c r="B112" s="64"/>
      <c r="C112" s="65"/>
      <c r="D112" s="64"/>
    </row>
    <row r="113" spans="1:4" s="4" customFormat="1" x14ac:dyDescent="0.35">
      <c r="A113" s="64"/>
      <c r="B113" s="64"/>
      <c r="C113" s="65"/>
      <c r="D113" s="64"/>
    </row>
    <row r="114" spans="1:4" s="4" customFormat="1" x14ac:dyDescent="0.35">
      <c r="A114" s="64"/>
      <c r="B114" s="64"/>
      <c r="C114" s="65"/>
      <c r="D114" s="64"/>
    </row>
    <row r="115" spans="1:4" s="4" customFormat="1" x14ac:dyDescent="0.35">
      <c r="A115" s="64"/>
      <c r="B115" s="64"/>
      <c r="C115" s="65"/>
      <c r="D115" s="64"/>
    </row>
    <row r="116" spans="1:4" s="4" customFormat="1" x14ac:dyDescent="0.35">
      <c r="A116" s="64"/>
      <c r="B116" s="64"/>
      <c r="C116" s="65"/>
      <c r="D116" s="64"/>
    </row>
    <row r="117" spans="1:4" s="4" customFormat="1" x14ac:dyDescent="0.35">
      <c r="A117" s="64"/>
      <c r="B117" s="64"/>
      <c r="C117" s="65"/>
      <c r="D117" s="64"/>
    </row>
    <row r="118" spans="1:4" s="4" customFormat="1" x14ac:dyDescent="0.35">
      <c r="A118" s="64"/>
      <c r="B118" s="64"/>
      <c r="C118" s="65"/>
      <c r="D118" s="64"/>
    </row>
    <row r="119" spans="1:4" s="4" customFormat="1" x14ac:dyDescent="0.35">
      <c r="A119" s="64"/>
      <c r="B119" s="64"/>
      <c r="C119" s="65"/>
      <c r="D119" s="64"/>
    </row>
    <row r="120" spans="1:4" s="4" customFormat="1" x14ac:dyDescent="0.35">
      <c r="A120" s="64"/>
      <c r="B120" s="64"/>
      <c r="C120" s="65"/>
      <c r="D120" s="64"/>
    </row>
    <row r="121" spans="1:4" s="4" customFormat="1" x14ac:dyDescent="0.35">
      <c r="A121" s="64"/>
      <c r="B121" s="64"/>
      <c r="C121" s="65"/>
      <c r="D121" s="64"/>
    </row>
    <row r="122" spans="1:4" s="4" customFormat="1" x14ac:dyDescent="0.35">
      <c r="A122" s="64"/>
      <c r="B122" s="64"/>
      <c r="C122" s="65"/>
      <c r="D122" s="64"/>
    </row>
    <row r="123" spans="1:4" s="4" customFormat="1" x14ac:dyDescent="0.35">
      <c r="A123" s="64"/>
      <c r="B123" s="64"/>
      <c r="C123" s="65"/>
      <c r="D123" s="64"/>
    </row>
    <row r="124" spans="1:4" s="4" customFormat="1" x14ac:dyDescent="0.35">
      <c r="A124" s="64"/>
      <c r="B124" s="64"/>
      <c r="C124" s="65"/>
      <c r="D124" s="64"/>
    </row>
    <row r="125" spans="1:4" s="4" customFormat="1" x14ac:dyDescent="0.35">
      <c r="A125" s="64"/>
      <c r="B125" s="64"/>
      <c r="C125" s="65"/>
      <c r="D125" s="64"/>
    </row>
    <row r="126" spans="1:4" s="4" customFormat="1" x14ac:dyDescent="0.35">
      <c r="A126" s="64"/>
      <c r="B126" s="64"/>
      <c r="C126" s="65"/>
      <c r="D126" s="64"/>
    </row>
    <row r="127" spans="1:4" s="4" customFormat="1" x14ac:dyDescent="0.35">
      <c r="A127" s="64"/>
      <c r="B127" s="64"/>
      <c r="C127" s="65"/>
      <c r="D127" s="64"/>
    </row>
    <row r="128" spans="1:4" s="4" customFormat="1" x14ac:dyDescent="0.35">
      <c r="A128" s="64"/>
      <c r="B128" s="64"/>
      <c r="C128" s="65"/>
      <c r="D128" s="64"/>
    </row>
    <row r="129" spans="1:4" s="4" customFormat="1" x14ac:dyDescent="0.35">
      <c r="A129" s="64"/>
      <c r="B129" s="64"/>
      <c r="C129" s="65"/>
      <c r="D129" s="64"/>
    </row>
    <row r="130" spans="1:4" s="4" customFormat="1" x14ac:dyDescent="0.35">
      <c r="A130" s="64"/>
      <c r="B130" s="64"/>
      <c r="C130" s="65"/>
      <c r="D130" s="64"/>
    </row>
    <row r="131" spans="1:4" s="4" customFormat="1" x14ac:dyDescent="0.35">
      <c r="A131" s="64"/>
      <c r="B131" s="64"/>
      <c r="C131" s="65"/>
      <c r="D131" s="64"/>
    </row>
    <row r="132" spans="1:4" s="4" customFormat="1" x14ac:dyDescent="0.35">
      <c r="A132" s="64"/>
      <c r="B132" s="64"/>
      <c r="C132" s="65"/>
      <c r="D132" s="64"/>
    </row>
    <row r="133" spans="1:4" s="4" customFormat="1" x14ac:dyDescent="0.35">
      <c r="A133" s="64"/>
      <c r="B133" s="64"/>
      <c r="C133" s="65"/>
      <c r="D133" s="64"/>
    </row>
    <row r="134" spans="1:4" s="4" customFormat="1" x14ac:dyDescent="0.35">
      <c r="A134" s="64"/>
      <c r="B134" s="64"/>
      <c r="C134" s="65"/>
      <c r="D134" s="64"/>
    </row>
    <row r="135" spans="1:4" s="4" customFormat="1" x14ac:dyDescent="0.35">
      <c r="A135" s="64"/>
      <c r="B135" s="64"/>
      <c r="C135" s="65"/>
      <c r="D135" s="64"/>
    </row>
    <row r="136" spans="1:4" s="4" customFormat="1" x14ac:dyDescent="0.35">
      <c r="A136" s="64"/>
      <c r="B136" s="64"/>
      <c r="C136" s="65"/>
      <c r="D136" s="64"/>
    </row>
    <row r="137" spans="1:4" s="4" customFormat="1" x14ac:dyDescent="0.35">
      <c r="A137" s="64"/>
      <c r="B137" s="64"/>
      <c r="C137" s="65"/>
      <c r="D137" s="64"/>
    </row>
    <row r="138" spans="1:4" s="4" customFormat="1" x14ac:dyDescent="0.35">
      <c r="A138" s="64"/>
      <c r="B138" s="64"/>
      <c r="C138" s="65"/>
      <c r="D138" s="64"/>
    </row>
    <row r="139" spans="1:4" s="4" customFormat="1" x14ac:dyDescent="0.35">
      <c r="A139" s="64"/>
      <c r="B139" s="64"/>
      <c r="C139" s="65"/>
      <c r="D139" s="64"/>
    </row>
    <row r="140" spans="1:4" s="4" customFormat="1" x14ac:dyDescent="0.35">
      <c r="A140" s="64"/>
      <c r="B140" s="64"/>
      <c r="C140" s="65"/>
      <c r="D140" s="64"/>
    </row>
    <row r="141" spans="1:4" s="4" customFormat="1" x14ac:dyDescent="0.35">
      <c r="A141" s="64"/>
      <c r="B141" s="64"/>
      <c r="C141" s="65"/>
      <c r="D141" s="64"/>
    </row>
    <row r="142" spans="1:4" s="4" customFormat="1" x14ac:dyDescent="0.35">
      <c r="A142" s="64"/>
      <c r="B142" s="64"/>
      <c r="C142" s="65"/>
      <c r="D142" s="64"/>
    </row>
    <row r="143" spans="1:4" s="4" customFormat="1" x14ac:dyDescent="0.35">
      <c r="A143" s="64"/>
      <c r="B143" s="64"/>
      <c r="C143" s="65"/>
      <c r="D143" s="64"/>
    </row>
    <row r="144" spans="1:4" s="4" customFormat="1" x14ac:dyDescent="0.35">
      <c r="A144" s="64"/>
      <c r="B144" s="64"/>
      <c r="C144" s="65"/>
      <c r="D144" s="64"/>
    </row>
    <row r="145" spans="1:4" s="4" customFormat="1" x14ac:dyDescent="0.35">
      <c r="A145" s="64"/>
      <c r="B145" s="64"/>
      <c r="C145" s="65"/>
      <c r="D145" s="64"/>
    </row>
    <row r="146" spans="1:4" s="4" customFormat="1" x14ac:dyDescent="0.35">
      <c r="A146" s="64"/>
      <c r="B146" s="64"/>
      <c r="C146" s="65"/>
      <c r="D146" s="64"/>
    </row>
    <row r="147" spans="1:4" s="4" customFormat="1" x14ac:dyDescent="0.35">
      <c r="A147" s="64"/>
      <c r="B147" s="64"/>
      <c r="C147" s="65"/>
      <c r="D147" s="64"/>
    </row>
    <row r="148" spans="1:4" s="4" customFormat="1" x14ac:dyDescent="0.35">
      <c r="A148" s="64"/>
      <c r="B148" s="64"/>
      <c r="C148" s="65"/>
      <c r="D148" s="64"/>
    </row>
    <row r="149" spans="1:4" s="4" customFormat="1" x14ac:dyDescent="0.35">
      <c r="A149" s="64"/>
      <c r="B149" s="64"/>
      <c r="C149" s="65"/>
      <c r="D149" s="64"/>
    </row>
    <row r="150" spans="1:4" s="4" customFormat="1" x14ac:dyDescent="0.35">
      <c r="A150" s="64"/>
      <c r="B150" s="64"/>
      <c r="C150" s="65"/>
      <c r="D150" s="64"/>
    </row>
    <row r="151" spans="1:4" s="4" customFormat="1" x14ac:dyDescent="0.35">
      <c r="A151" s="64"/>
      <c r="B151" s="64"/>
      <c r="C151" s="65"/>
      <c r="D151" s="64"/>
    </row>
    <row r="152" spans="1:4" s="4" customFormat="1" x14ac:dyDescent="0.35">
      <c r="A152" s="64"/>
      <c r="B152" s="64"/>
      <c r="C152" s="65"/>
      <c r="D152" s="64"/>
    </row>
    <row r="153" spans="1:4" s="4" customFormat="1" x14ac:dyDescent="0.35">
      <c r="A153" s="64"/>
      <c r="B153" s="64"/>
      <c r="C153" s="65"/>
      <c r="D153" s="64"/>
    </row>
    <row r="154" spans="1:4" s="4" customFormat="1" x14ac:dyDescent="0.35">
      <c r="A154" s="64"/>
      <c r="B154" s="64"/>
      <c r="C154" s="65"/>
      <c r="D154" s="64"/>
    </row>
    <row r="155" spans="1:4" s="4" customFormat="1" x14ac:dyDescent="0.35">
      <c r="A155" s="64"/>
      <c r="B155" s="64"/>
      <c r="C155" s="65"/>
      <c r="D155" s="64"/>
    </row>
    <row r="156" spans="1:4" s="4" customFormat="1" x14ac:dyDescent="0.35">
      <c r="A156" s="64"/>
      <c r="B156" s="64"/>
      <c r="C156" s="65"/>
      <c r="D156" s="64"/>
    </row>
    <row r="157" spans="1:4" s="4" customFormat="1" x14ac:dyDescent="0.35">
      <c r="A157" s="64"/>
      <c r="B157" s="64"/>
      <c r="C157" s="65"/>
      <c r="D157" s="64"/>
    </row>
    <row r="158" spans="1:4" s="4" customFormat="1" x14ac:dyDescent="0.35">
      <c r="A158" s="64"/>
      <c r="B158" s="64"/>
      <c r="C158" s="65"/>
      <c r="D158" s="64"/>
    </row>
    <row r="159" spans="1:4" s="4" customFormat="1" x14ac:dyDescent="0.35">
      <c r="A159" s="64"/>
      <c r="B159" s="64"/>
      <c r="C159" s="65"/>
      <c r="D159" s="64"/>
    </row>
    <row r="160" spans="1:4" s="4" customFormat="1" x14ac:dyDescent="0.35">
      <c r="A160" s="64"/>
      <c r="B160" s="64"/>
      <c r="C160" s="65"/>
      <c r="D160" s="64"/>
    </row>
    <row r="161" spans="1:4" s="4" customFormat="1" x14ac:dyDescent="0.35">
      <c r="A161" s="64"/>
      <c r="B161" s="64"/>
      <c r="C161" s="65"/>
      <c r="D161" s="64"/>
    </row>
    <row r="162" spans="1:4" s="4" customFormat="1" x14ac:dyDescent="0.35">
      <c r="A162" s="64"/>
      <c r="B162" s="64"/>
      <c r="C162" s="65"/>
      <c r="D162" s="64"/>
    </row>
    <row r="163" spans="1:4" s="4" customFormat="1" x14ac:dyDescent="0.35">
      <c r="A163" s="64"/>
      <c r="B163" s="64"/>
      <c r="C163" s="65"/>
      <c r="D163" s="64"/>
    </row>
    <row r="164" spans="1:4" s="4" customFormat="1" x14ac:dyDescent="0.35">
      <c r="A164" s="64"/>
      <c r="B164" s="64"/>
      <c r="C164" s="65"/>
      <c r="D164" s="64"/>
    </row>
    <row r="165" spans="1:4" s="4" customFormat="1" x14ac:dyDescent="0.35">
      <c r="A165" s="64"/>
      <c r="B165" s="64"/>
      <c r="C165" s="65"/>
      <c r="D165" s="64"/>
    </row>
    <row r="166" spans="1:4" s="4" customFormat="1" x14ac:dyDescent="0.35">
      <c r="A166" s="64"/>
      <c r="B166" s="64"/>
      <c r="C166" s="65"/>
      <c r="D166" s="64"/>
    </row>
    <row r="167" spans="1:4" s="4" customFormat="1" x14ac:dyDescent="0.35">
      <c r="A167" s="64"/>
      <c r="B167" s="64"/>
      <c r="C167" s="65"/>
      <c r="D167" s="64"/>
    </row>
    <row r="168" spans="1:4" s="4" customFormat="1" x14ac:dyDescent="0.35">
      <c r="A168" s="64"/>
      <c r="B168" s="64"/>
      <c r="C168" s="65"/>
      <c r="D168" s="64"/>
    </row>
    <row r="169" spans="1:4" s="4" customFormat="1" x14ac:dyDescent="0.35">
      <c r="A169" s="64"/>
      <c r="B169" s="64"/>
      <c r="C169" s="65"/>
      <c r="D169" s="64"/>
    </row>
    <row r="170" spans="1:4" s="4" customFormat="1" x14ac:dyDescent="0.35">
      <c r="A170" s="66"/>
      <c r="B170" s="66"/>
      <c r="C170" s="67"/>
      <c r="D170" s="66"/>
    </row>
  </sheetData>
  <sheetProtection algorithmName="SHA-512" hashValue="wZK4bD0MpFkYMIYg7F9V0pLOBP0ntjl5L4kdI/5beEMJSNMweu/sAhxjOa2ZkKK+tMpg4NO7A4+gXziGsqfzPg==" saltValue="1+EPox1rn/OAwCsjzuG9Dw==" spinCount="100000" sheet="1" selectLockedCells="1"/>
  <mergeCells count="27">
    <mergeCell ref="A9:B9"/>
    <mergeCell ref="A4:B4"/>
    <mergeCell ref="A5:B5"/>
    <mergeCell ref="A6:B6"/>
    <mergeCell ref="A7:B7"/>
    <mergeCell ref="A8:B8"/>
    <mergeCell ref="A1:D1"/>
    <mergeCell ref="E1:J1"/>
    <mergeCell ref="A2:D2"/>
    <mergeCell ref="A3:B3"/>
    <mergeCell ref="E3:J3"/>
    <mergeCell ref="A10:D10"/>
    <mergeCell ref="A11:D11"/>
    <mergeCell ref="A22:D22"/>
    <mergeCell ref="A23:D23"/>
    <mergeCell ref="A25:B25"/>
    <mergeCell ref="A26:B26"/>
    <mergeCell ref="A27:B27"/>
    <mergeCell ref="A28:B28"/>
    <mergeCell ref="A29:B29"/>
    <mergeCell ref="A30:B30"/>
    <mergeCell ref="A36:B36"/>
    <mergeCell ref="A31:B31"/>
    <mergeCell ref="A32:B32"/>
    <mergeCell ref="A33:B33"/>
    <mergeCell ref="A34:B34"/>
    <mergeCell ref="A35:B35"/>
  </mergeCells>
  <hyperlinks>
    <hyperlink ref="E34" r:id="rId1" xr:uid="{FD94579B-0927-4BB0-805F-A4187493BF0E}"/>
    <hyperlink ref="E27" r:id="rId2" xr:uid="{795446A8-12E6-46D9-9087-87E5AEE54910}"/>
    <hyperlink ref="E33" r:id="rId3" xr:uid="{407BD483-4C5C-4047-B200-CDBCF65B15A4}"/>
  </hyperlinks>
  <pageMargins left="0.5" right="0.5" top="0.5" bottom="0.5" header="0.3" footer="0.3"/>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About</vt:lpstr>
      <vt:lpstr>Introduction and Instructions</vt:lpstr>
      <vt:lpstr>Pricing Worksheet</vt:lpstr>
      <vt:lpstr>'Introduction and Instructions'!Print_Area</vt:lpstr>
      <vt:lpstr>'Pricing Worksheet'!Print_Area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Jaborek, Jerad</cp:lastModifiedBy>
  <cp:lastPrinted>2024-03-23T00:06:31Z</cp:lastPrinted>
  <dcterms:created xsi:type="dcterms:W3CDTF">2013-09-19T20:20:14Z</dcterms:created>
  <dcterms:modified xsi:type="dcterms:W3CDTF">2024-03-25T13:51:01Z</dcterms:modified>
</cp:coreProperties>
</file>