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grobbelj.ANR\Documents\Meat\"/>
    </mc:Choice>
  </mc:AlternateContent>
  <xr:revisionPtr revIDLastSave="0" documentId="8_{773F7763-0A3B-4C55-B97C-6CB3CC05375A}" xr6:coauthVersionLast="45" xr6:coauthVersionMax="45" xr10:uidLastSave="{00000000-0000-0000-0000-000000000000}"/>
  <bookViews>
    <workbookView xWindow="28680" yWindow="-120" windowWidth="29040" windowHeight="15840" activeTab="2" xr2:uid="{00000000-000D-0000-FFFF-FFFF00000000}"/>
  </bookViews>
  <sheets>
    <sheet name="About" sheetId="3" r:id="rId1"/>
    <sheet name="Introduction and Instructions" sheetId="2" r:id="rId2"/>
    <sheet name="Pricing Worksheet" sheetId="1" r:id="rId3"/>
    <sheet name="Sheet1"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 l="1"/>
  <c r="C21" i="1" s="1"/>
  <c r="D17" i="1"/>
  <c r="F13" i="1"/>
  <c r="D13" i="1"/>
  <c r="D21" i="1"/>
  <c r="D34" i="1" s="1"/>
  <c r="D30" i="1"/>
  <c r="D32" i="1" s="1"/>
  <c r="D37" i="1" s="1"/>
  <c r="D22" i="1" l="1"/>
  <c r="D24" i="1" s="1"/>
  <c r="D25" i="1"/>
  <c r="C22" i="1"/>
  <c r="C24" i="1" s="1"/>
  <c r="C25" i="1"/>
  <c r="D35" i="1" l="1"/>
  <c r="D38" i="1" l="1"/>
  <c r="D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Schweihofer, Jeannine</author>
    <author>Jeannine</author>
  </authors>
  <commentList>
    <comment ref="G8" authorId="0" shapeId="0" xr:uid="{49AEC9D7-3A34-4186-A38E-3F4C1E0785C7}">
      <text>
        <r>
          <rPr>
            <b/>
            <sz val="9"/>
            <color indexed="81"/>
            <rFont val="Tahoma"/>
            <charset val="1"/>
          </rPr>
          <t>Schweihofer, Jeannine:</t>
        </r>
        <r>
          <rPr>
            <sz val="9"/>
            <color indexed="81"/>
            <rFont val="Tahoma"/>
            <charset val="1"/>
          </rPr>
          <t xml:space="preserve">
Feed cost can vary from 12 cents per pound to up to 30.  A good feed can be made for 15 cents.  Feed to gain might average 5-6 over the entire growing period, 3-4 early and then 7-8 late or higher if animals are held back.</t>
        </r>
      </text>
    </comment>
    <comment ref="D18" authorId="1" shapeId="0" xr:uid="{00000000-0006-0000-0200-000001000000}">
      <text>
        <r>
          <rPr>
            <sz val="9"/>
            <color indexed="81"/>
            <rFont val="Tahoma"/>
            <family val="2"/>
          </rPr>
          <t>If this value is known, it will change the live weight market price comparison and the gross value compared to selling live</t>
        </r>
      </text>
    </comment>
    <comment ref="G18" authorId="1" shapeId="0" xr:uid="{00000000-0006-0000-0200-000002000000}">
      <text>
        <r>
          <rPr>
            <sz val="9"/>
            <color indexed="81"/>
            <rFont val="Tahoma"/>
            <family val="2"/>
          </rPr>
          <t>(Carcass weight / live weight) * 100 = dressing percentage</t>
        </r>
      </text>
    </comment>
    <comment ref="G19" authorId="1" shapeId="0" xr:uid="{00000000-0006-0000-0200-000003000000}">
      <text>
        <r>
          <rPr>
            <sz val="9"/>
            <color indexed="81"/>
            <rFont val="Tahoma"/>
            <family val="2"/>
          </rPr>
          <t xml:space="preserve">Hot carcass weight is taken immediately after slaughter and can be 2 to 5% higher than cold carcass weight which is taken after the carcass is cooled and before it is cut into wholesale and retail cuts. </t>
        </r>
      </text>
    </comment>
    <comment ref="G22" authorId="1" shapeId="0" xr:uid="{00000000-0006-0000-0200-000004000000}">
      <text>
        <r>
          <rPr>
            <sz val="9"/>
            <color indexed="81"/>
            <rFont val="Tahoma"/>
            <family val="2"/>
          </rPr>
          <t>If live weight is unknown, it can be estimated using an average dressing percentage and the carcass weight. Ex. 60 lb carcass weight of a lamb and an estimated 50% dressing percentage. 60/.50 = 120 lb live weight</t>
        </r>
      </text>
    </comment>
  </commentList>
</comments>
</file>

<file path=xl/sharedStrings.xml><?xml version="1.0" encoding="utf-8"?>
<sst xmlns="http://schemas.openxmlformats.org/spreadsheetml/2006/main" count="114" uniqueCount="92">
  <si>
    <t>Your Numbers</t>
  </si>
  <si>
    <t>%</t>
  </si>
  <si>
    <t>lb</t>
  </si>
  <si>
    <t>carcass weight X agreed on price</t>
  </si>
  <si>
    <t>final carcass price / estimated live weight</t>
  </si>
  <si>
    <t>carcass weight x carcass yield percent</t>
  </si>
  <si>
    <t>http://www.ers.usda.gov/data-products/meat-price-spreads.aspx</t>
  </si>
  <si>
    <t xml:space="preserve">*can be found here </t>
  </si>
  <si>
    <t>enter/change values based on your situation</t>
  </si>
  <si>
    <t>price agreed on between buyer and seller or set by seller</t>
  </si>
  <si>
    <t>Notes</t>
  </si>
  <si>
    <t>enter if values are known</t>
  </si>
  <si>
    <t>lives weight often not known and not necessary to use this spreadsheet</t>
  </si>
  <si>
    <t xml:space="preserve">Savings value to consumer percentage </t>
  </si>
  <si>
    <t>Hover cursor over cells that have red corners to find out more information on that topic</t>
  </si>
  <si>
    <t>Introduction</t>
  </si>
  <si>
    <t>Cost of feed</t>
  </si>
  <si>
    <t xml:space="preserve">many factors impact this including ADG, days on feed, type of feed, etc. </t>
  </si>
  <si>
    <t xml:space="preserve">to purchase and to sell </t>
  </si>
  <si>
    <t>Total input costs</t>
  </si>
  <si>
    <t>Cost if average retail price used</t>
  </si>
  <si>
    <t>/lb</t>
  </si>
  <si>
    <t>/head</t>
  </si>
  <si>
    <t xml:space="preserve">Savings value  to consumer per pound </t>
  </si>
  <si>
    <t>Estimated live weight of animal</t>
  </si>
  <si>
    <t>Carcass weight</t>
  </si>
  <si>
    <t>Carcass price</t>
  </si>
  <si>
    <t>Live weight market price comparison</t>
  </si>
  <si>
    <t>Current live price/ lb of similar animals</t>
  </si>
  <si>
    <t>hot carcass weight (HCW) or cold carcass weight (CCW) depending on processor</t>
  </si>
  <si>
    <t>Carcass yield</t>
  </si>
  <si>
    <t>Estimated pounds of product take-home to freezer</t>
  </si>
  <si>
    <t>Total packaged carcass value</t>
  </si>
  <si>
    <t>Final packaged price per lb of retail product</t>
  </si>
  <si>
    <t>est pounds take-home x current retail Choice beef price</t>
  </si>
  <si>
    <t>current Choice retail price - estimated final packaged price/lb</t>
  </si>
  <si>
    <t>(1- (estimated final packaged price/ current retail cost)) x 100</t>
  </si>
  <si>
    <t xml:space="preserve">total packaged carcass value / estimated pounds product take-home </t>
  </si>
  <si>
    <t>Instructions</t>
  </si>
  <si>
    <t>example values</t>
  </si>
  <si>
    <t>Initial cost of feeder</t>
  </si>
  <si>
    <r>
      <t>hot or cold carcass weight from slaughter</t>
    </r>
    <r>
      <rPr>
        <sz val="12"/>
        <rFont val="Calibri"/>
        <family val="2"/>
        <scheme val="minor"/>
      </rPr>
      <t xml:space="preserve"> plant</t>
    </r>
  </si>
  <si>
    <r>
      <t xml:space="preserve">weight x price paid; </t>
    </r>
    <r>
      <rPr>
        <sz val="12"/>
        <rFont val="Calibri"/>
        <family val="2"/>
        <scheme val="minor"/>
      </rPr>
      <t>opportunity cost if home raised</t>
    </r>
  </si>
  <si>
    <t>Product pricing calculation and comparison of buying direct vs. retail prices</t>
  </si>
  <si>
    <t>Use with customers to determine their overall cost and estimated yield</t>
  </si>
  <si>
    <t>Unit</t>
  </si>
  <si>
    <t>Gross carcass price</t>
  </si>
  <si>
    <t>(Est.) Live weight known</t>
  </si>
  <si>
    <t>Carcass weight known</t>
  </si>
  <si>
    <t>Est gross gain or loss compared to selling live</t>
  </si>
  <si>
    <t>Est profit or loss compared to input costs</t>
  </si>
  <si>
    <t>Dressing percentage (estimated)</t>
  </si>
  <si>
    <t>Variable by 2-5% if hot vs. cold carcass weight used</t>
  </si>
  <si>
    <t>Additional resources that may be helpful</t>
  </si>
  <si>
    <t>http://fyi.uwex.edu/wbic/</t>
  </si>
  <si>
    <t>can be found at</t>
  </si>
  <si>
    <t>enter value from number generated in other section</t>
  </si>
  <si>
    <t>cost of time and other expenses</t>
  </si>
  <si>
    <t xml:space="preserve">Enter your values in green cells and enter values in grey cells if you have them. Output will be in white cells. Blue cells are example figures. Yellow cell needs to have number generated in green entered. </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</si>
  <si>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program are not responsible for loss of income, outdated prices, and other missing information. </t>
    </r>
  </si>
  <si>
    <t>Enterprise and breakeven spreadsheets can be found at these websites to more accurately calculate cost of production.</t>
  </si>
  <si>
    <t>after accounting for all costs</t>
  </si>
  <si>
    <t xml:space="preserve">Management </t>
  </si>
  <si>
    <t>Transportation and marketing</t>
  </si>
  <si>
    <t>Yardage including labor</t>
  </si>
  <si>
    <t>Other costs</t>
  </si>
  <si>
    <t>http://msue.anr.msu.edu/program/info/meat_marketing_processing</t>
  </si>
  <si>
    <t>Carcass weight (enter value from C19 or D19 above)</t>
  </si>
  <si>
    <t>enter value generated in cell C19 or D19</t>
  </si>
  <si>
    <t>To advance to the Instructions and Pricing Worksheet, click on the tabs below.</t>
  </si>
  <si>
    <t>carcass value + slaughter plus+ cut &amp; wrap</t>
  </si>
  <si>
    <t>Freezer Lamb Pricing Worksheet ver 1.0</t>
  </si>
  <si>
    <r>
      <rPr>
        <b/>
        <sz val="16"/>
        <color theme="1"/>
        <rFont val="Calibri"/>
        <family val="2"/>
        <scheme val="minor"/>
      </rPr>
      <t>Developed by:</t>
    </r>
    <r>
      <rPr>
        <sz val="16"/>
        <color theme="1"/>
        <rFont val="Calibri"/>
        <family val="2"/>
        <scheme val="minor"/>
      </rPr>
      <t xml:space="preserve"> Jeannine Schweihofer, J. Roy Black</t>
    </r>
  </si>
  <si>
    <r>
      <rPr>
        <b/>
        <sz val="11"/>
        <color theme="1"/>
        <rFont val="Calibri"/>
        <family val="2"/>
        <scheme val="minor"/>
      </rPr>
      <t>Reviewed by:</t>
    </r>
    <r>
      <rPr>
        <sz val="11"/>
        <color theme="1"/>
        <rFont val="Calibri"/>
        <family val="2"/>
        <scheme val="minor"/>
      </rPr>
      <t xml:space="preserve"> </t>
    </r>
  </si>
  <si>
    <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Jeffrey W. Dwyer, Director, MSU Extension, East Lansing, MI 48824. This information is for educational purposes only. Reference to commercial products or trade names does not imply endorsement by MSU Extension or bias against those not mentioned.</t>
  </si>
  <si>
    <t>This spreadsheet/ worksheet can be used to help buyers and sellers determine sale prices for direct marketing of lambs.</t>
  </si>
  <si>
    <t>This spreadsheet tool can be utilized to calcluate estimated gain/loss for lamb producers direct marketing lamb. It can also be used for lamb producers to provide information on cost comparison, expected amount of lamb, etc. It is intended to be used by lamb producers direct marketing lamb, mainly in the form of freezer lamb when selling whole animals.</t>
  </si>
  <si>
    <t>https://www.canr.msu.edu/sheep_goats/index</t>
  </si>
  <si>
    <t>Freezer Lamb Pricing Spreadsheet</t>
  </si>
  <si>
    <t>Example       May 2020</t>
  </si>
  <si>
    <t>Lamb 50 - 52%</t>
  </si>
  <si>
    <t>if different than estimated percentage from above</t>
  </si>
  <si>
    <t>Slaughter, cutting, wrapping and freezing cost</t>
  </si>
  <si>
    <t>cost from locker plant, typically flat fee per lamb</t>
  </si>
  <si>
    <t>Current retail price of Choice lamb</t>
  </si>
  <si>
    <t>obtained from area sales data or https://www.ams.usda.gov/mnreports/ams_1840.pdf</t>
  </si>
  <si>
    <t>https://www.ams.usda.gov/mnreports/lswlamb.pdf</t>
  </si>
  <si>
    <t>Example      May 2020</t>
  </si>
  <si>
    <t>Lamb pricing example comparing live price and hanging carcass price</t>
  </si>
  <si>
    <t>yardage cost x days on feed (i.e. $0.10/d and 120 days on feed)</t>
  </si>
  <si>
    <t xml:space="preserve">commission, checkoff, vet and medical, interest on feeder and feed, etc. </t>
  </si>
  <si>
    <t>Cost of producing lamb animal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</si>
</sst>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409]mmmm\ d\,\ yyyy;@"/>
    <numFmt numFmtId="166" formatCode="0.0"/>
  </numFmts>
  <fonts count="20"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sz val="16"/>
      <color theme="1"/>
      <name val="Calibri"/>
      <family val="2"/>
      <scheme val="minor"/>
    </font>
    <font>
      <sz val="26"/>
      <color theme="1"/>
      <name val="Calibri"/>
      <family val="2"/>
      <scheme val="minor"/>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color theme="1"/>
      <name val="Calibri"/>
      <family val="2"/>
      <scheme val="minor"/>
    </font>
    <font>
      <sz val="10"/>
      <color theme="1"/>
      <name val="Calibri"/>
      <family val="2"/>
      <scheme val="minor"/>
    </font>
    <font>
      <sz val="20"/>
      <color theme="1"/>
      <name val="Calibri"/>
      <family val="2"/>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auto="1"/>
      </left>
      <right style="thin">
        <color auto="1"/>
      </right>
      <top/>
      <bottom style="double">
        <color indexed="64"/>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71">
    <xf numFmtId="0" fontId="0" fillId="0" borderId="0" xfId="0"/>
    <xf numFmtId="0" fontId="0" fillId="0" borderId="0" xfId="0" applyAlignment="1">
      <alignment horizontal="center"/>
    </xf>
    <xf numFmtId="0" fontId="0" fillId="0" borderId="0" xfId="0" applyAlignment="1">
      <alignment horizontal="center" wrapText="1"/>
    </xf>
    <xf numFmtId="0" fontId="10" fillId="0" borderId="0" xfId="0" applyFont="1"/>
    <xf numFmtId="0" fontId="11" fillId="0" borderId="0" xfId="0" applyFont="1"/>
    <xf numFmtId="0" fontId="11" fillId="4" borderId="0" xfId="0" applyFont="1" applyFill="1"/>
    <xf numFmtId="0" fontId="11" fillId="3" borderId="0" xfId="0" applyFont="1" applyFill="1"/>
    <xf numFmtId="0" fontId="11" fillId="2" borderId="0" xfId="0" applyFont="1" applyFill="1"/>
    <xf numFmtId="0" fontId="11" fillId="6" borderId="0" xfId="0" applyFont="1" applyFill="1"/>
    <xf numFmtId="0" fontId="11" fillId="0" borderId="0" xfId="0" applyFont="1" applyFill="1"/>
    <xf numFmtId="0" fontId="6" fillId="0" borderId="0" xfId="0" applyFont="1" applyAlignment="1">
      <alignment wrapText="1"/>
    </xf>
    <xf numFmtId="0" fontId="8" fillId="0" borderId="0" xfId="0" applyFont="1" applyAlignment="1"/>
    <xf numFmtId="165" fontId="7" fillId="0" borderId="0" xfId="0" applyNumberFormat="1" applyFont="1" applyAlignment="1"/>
    <xf numFmtId="44" fontId="11" fillId="4" borderId="1" xfId="1" applyFont="1" applyFill="1" applyBorder="1" applyProtection="1">
      <protection locked="0"/>
    </xf>
    <xf numFmtId="0" fontId="11" fillId="4" borderId="1" xfId="0" applyFont="1" applyFill="1" applyBorder="1" applyProtection="1">
      <protection locked="0"/>
    </xf>
    <xf numFmtId="0" fontId="11" fillId="3" borderId="1" xfId="0" applyFont="1" applyFill="1" applyBorder="1" applyProtection="1">
      <protection locked="0"/>
    </xf>
    <xf numFmtId="0" fontId="11" fillId="6" borderId="1" xfId="0" applyFont="1" applyFill="1" applyBorder="1" applyProtection="1">
      <protection locked="0"/>
    </xf>
    <xf numFmtId="0" fontId="0" fillId="0" borderId="0" xfId="0" applyProtection="1"/>
    <xf numFmtId="0" fontId="16" fillId="4" borderId="0" xfId="0" applyFont="1" applyFill="1" applyProtection="1"/>
    <xf numFmtId="0" fontId="16" fillId="0" borderId="0" xfId="0" applyFont="1" applyProtection="1"/>
    <xf numFmtId="0" fontId="0" fillId="0" borderId="0" xfId="0" applyAlignment="1" applyProtection="1">
      <alignment horizontal="center"/>
    </xf>
    <xf numFmtId="0" fontId="16" fillId="3" borderId="0" xfId="0" applyFont="1" applyFill="1" applyProtection="1"/>
    <xf numFmtId="0" fontId="16" fillId="6" borderId="0" xfId="0" applyFont="1" applyFill="1" applyProtection="1"/>
    <xf numFmtId="0" fontId="1" fillId="0" borderId="0" xfId="0" applyFont="1" applyProtection="1"/>
    <xf numFmtId="0" fontId="11" fillId="0" borderId="0" xfId="0" applyFont="1" applyProtection="1"/>
    <xf numFmtId="0" fontId="10" fillId="0" borderId="0" xfId="0" applyFont="1" applyAlignment="1" applyProtection="1">
      <alignment wrapText="1"/>
    </xf>
    <xf numFmtId="0" fontId="10" fillId="0" borderId="5" xfId="0" applyFont="1" applyBorder="1" applyAlignment="1" applyProtection="1">
      <alignment horizontal="center"/>
    </xf>
    <xf numFmtId="0" fontId="10" fillId="0" borderId="0" xfId="0" applyFont="1" applyFill="1" applyAlignment="1" applyProtection="1">
      <alignment wrapText="1"/>
    </xf>
    <xf numFmtId="0" fontId="10" fillId="0" borderId="0" xfId="0" applyFont="1" applyProtection="1"/>
    <xf numFmtId="0" fontId="12" fillId="0" borderId="0" xfId="0" applyFont="1" applyFill="1" applyProtection="1"/>
    <xf numFmtId="0" fontId="11" fillId="0" borderId="0" xfId="0" applyFont="1" applyAlignment="1" applyProtection="1">
      <alignment horizontal="center"/>
    </xf>
    <xf numFmtId="44" fontId="11" fillId="2" borderId="1" xfId="1" applyFont="1" applyFill="1" applyBorder="1" applyProtection="1"/>
    <xf numFmtId="0" fontId="13" fillId="0" borderId="3" xfId="0" applyFont="1" applyFill="1" applyBorder="1" applyProtection="1"/>
    <xf numFmtId="0" fontId="10" fillId="0" borderId="3" xfId="0" applyFont="1" applyBorder="1" applyProtection="1"/>
    <xf numFmtId="44" fontId="10" fillId="0" borderId="4" xfId="0" applyNumberFormat="1" applyFont="1" applyBorder="1" applyProtection="1"/>
    <xf numFmtId="0" fontId="10" fillId="0" borderId="3" xfId="0" applyFont="1" applyBorder="1" applyAlignment="1" applyProtection="1">
      <alignment horizontal="center"/>
    </xf>
    <xf numFmtId="44" fontId="10" fillId="0" borderId="4" xfId="1" applyFont="1" applyBorder="1" applyProtection="1"/>
    <xf numFmtId="0" fontId="0" fillId="0" borderId="0" xfId="0" applyFill="1" applyProtection="1"/>
    <xf numFmtId="0" fontId="10" fillId="0" borderId="5" xfId="0" applyFont="1" applyBorder="1" applyAlignment="1" applyProtection="1">
      <alignment wrapText="1"/>
    </xf>
    <xf numFmtId="1" fontId="11" fillId="0" borderId="1" xfId="0" applyNumberFormat="1" applyFont="1" applyFill="1" applyBorder="1" applyProtection="1"/>
    <xf numFmtId="0" fontId="11" fillId="2" borderId="1" xfId="0" applyFont="1" applyFill="1" applyBorder="1" applyProtection="1"/>
    <xf numFmtId="0" fontId="11" fillId="0" borderId="1" xfId="0" applyFont="1" applyBorder="1" applyProtection="1"/>
    <xf numFmtId="164" fontId="11" fillId="2" borderId="1" xfId="0" applyNumberFormat="1" applyFont="1" applyFill="1" applyBorder="1" applyProtection="1"/>
    <xf numFmtId="44" fontId="11" fillId="0" borderId="1" xfId="1" applyFont="1" applyBorder="1" applyProtection="1"/>
    <xf numFmtId="44" fontId="11" fillId="0" borderId="1" xfId="1" applyFont="1" applyFill="1" applyBorder="1" applyProtection="1"/>
    <xf numFmtId="44" fontId="10" fillId="0" borderId="1" xfId="1" applyFont="1" applyBorder="1" applyProtection="1"/>
    <xf numFmtId="6" fontId="10" fillId="2" borderId="1" xfId="0" applyNumberFormat="1" applyFont="1" applyFill="1" applyBorder="1" applyProtection="1"/>
    <xf numFmtId="0" fontId="11" fillId="0" borderId="6" xfId="0" applyFont="1" applyBorder="1" applyAlignment="1" applyProtection="1">
      <alignment horizontal="center"/>
    </xf>
    <xf numFmtId="6" fontId="10" fillId="2" borderId="4" xfId="0" applyNumberFormat="1" applyFont="1" applyFill="1" applyBorder="1" applyProtection="1"/>
    <xf numFmtId="0" fontId="0" fillId="5" borderId="0" xfId="0" applyFill="1" applyProtection="1"/>
    <xf numFmtId="0" fontId="2" fillId="0" borderId="0" xfId="0" applyFont="1" applyProtection="1"/>
    <xf numFmtId="0" fontId="11" fillId="2" borderId="1" xfId="0" applyNumberFormat="1" applyFont="1" applyFill="1" applyBorder="1" applyProtection="1"/>
    <xf numFmtId="0" fontId="4" fillId="0" borderId="0" xfId="2" applyProtection="1"/>
    <xf numFmtId="44" fontId="11" fillId="5" borderId="1" xfId="1" applyFont="1" applyFill="1" applyBorder="1" applyProtection="1"/>
    <xf numFmtId="0" fontId="11" fillId="0" borderId="3" xfId="0" applyFont="1" applyBorder="1" applyProtection="1"/>
    <xf numFmtId="166" fontId="10" fillId="0" borderId="4" xfId="3" applyNumberFormat="1" applyFont="1" applyBorder="1" applyProtection="1"/>
    <xf numFmtId="0" fontId="11" fillId="0" borderId="3" xfId="0" applyFont="1" applyBorder="1" applyAlignment="1" applyProtection="1">
      <alignment horizontal="center"/>
    </xf>
    <xf numFmtId="0" fontId="10" fillId="2" borderId="4" xfId="0" applyFont="1" applyFill="1" applyBorder="1" applyProtection="1"/>
    <xf numFmtId="0" fontId="4" fillId="0" borderId="0" xfId="2" applyProtection="1">
      <protection locked="0"/>
    </xf>
    <xf numFmtId="0" fontId="10" fillId="0" borderId="0" xfId="0" applyFont="1" applyAlignment="1">
      <alignment horizontal="left" wrapText="1"/>
    </xf>
    <xf numFmtId="0" fontId="4" fillId="0" borderId="0" xfId="2"/>
    <xf numFmtId="0" fontId="8" fillId="0" borderId="0" xfId="0" applyFont="1" applyAlignment="1">
      <alignment horizontal="center"/>
    </xf>
    <xf numFmtId="165" fontId="17"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9" fillId="0" borderId="2" xfId="0" applyFont="1" applyFill="1" applyBorder="1" applyAlignment="1" applyProtection="1">
      <alignment horizontal="center" wrapText="1"/>
    </xf>
    <xf numFmtId="0" fontId="9" fillId="0" borderId="2" xfId="0" applyFont="1" applyBorder="1" applyAlignment="1" applyProtection="1">
      <alignment horizontal="center"/>
    </xf>
    <xf numFmtId="0" fontId="9" fillId="0" borderId="0" xfId="0" applyFont="1" applyAlignment="1" applyProtection="1">
      <alignment horizontal="center"/>
    </xf>
    <xf numFmtId="0" fontId="11" fillId="0" borderId="0" xfId="0" applyFont="1" applyFill="1" applyProtection="1"/>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171450</xdr:rowOff>
    </xdr:from>
    <xdr:to>
      <xdr:col>8</xdr:col>
      <xdr:colOff>273050</xdr:colOff>
      <xdr:row>4</xdr:row>
      <xdr:rowOff>25400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71450"/>
          <a:ext cx="4762500" cy="6191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anr.msu.edu/sheep_goats/index" TargetMode="External"/><Relationship Id="rId2" Type="http://schemas.openxmlformats.org/officeDocument/2006/relationships/hyperlink" Target="http://fyi.uwex.edu/wbic/" TargetMode="External"/><Relationship Id="rId1" Type="http://schemas.openxmlformats.org/officeDocument/2006/relationships/hyperlink" Target="http://www.ers.usda.gov/data-products/meat-price-spread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ams.usda.gov/mnreports/lswlamb.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8"/>
  <sheetViews>
    <sheetView zoomScaleNormal="100" workbookViewId="0">
      <selection activeCell="A7" sqref="A7"/>
    </sheetView>
  </sheetViews>
  <sheetFormatPr defaultRowHeight="14.5" x14ac:dyDescent="0.35"/>
  <cols>
    <col min="9" max="9" width="9.453125" customWidth="1"/>
  </cols>
  <sheetData>
    <row r="7" spans="1:10" x14ac:dyDescent="0.35">
      <c r="E7" s="1"/>
    </row>
    <row r="15" spans="1:10" ht="33.5" x14ac:dyDescent="0.75">
      <c r="A15" s="61" t="s">
        <v>71</v>
      </c>
      <c r="B15" s="61"/>
      <c r="C15" s="61"/>
      <c r="D15" s="61"/>
      <c r="E15" s="61"/>
      <c r="F15" s="61"/>
      <c r="G15" s="61"/>
      <c r="H15" s="61"/>
      <c r="I15" s="61"/>
      <c r="J15" s="11"/>
    </row>
    <row r="16" spans="1:10" ht="26.25" customHeight="1" x14ac:dyDescent="0.75">
      <c r="A16" s="62">
        <v>43952</v>
      </c>
      <c r="B16" s="62"/>
      <c r="C16" s="62"/>
      <c r="D16" s="62"/>
      <c r="E16" s="62"/>
      <c r="F16" s="62"/>
      <c r="G16" s="62"/>
      <c r="H16" s="62"/>
      <c r="I16" s="62"/>
      <c r="J16" s="12"/>
    </row>
    <row r="17" spans="1:10" ht="15" customHeight="1" x14ac:dyDescent="0.35">
      <c r="A17" s="2"/>
      <c r="B17" s="2"/>
      <c r="C17" s="2"/>
      <c r="D17" s="2"/>
      <c r="E17" s="2"/>
      <c r="F17" s="2"/>
      <c r="G17" s="2"/>
      <c r="H17" s="2"/>
      <c r="I17" s="2"/>
      <c r="J17" s="2"/>
    </row>
    <row r="18" spans="1:10" x14ac:dyDescent="0.35">
      <c r="A18" s="2"/>
      <c r="B18" s="2"/>
      <c r="C18" s="2"/>
      <c r="D18" s="2"/>
      <c r="E18" s="2"/>
      <c r="F18" s="2"/>
      <c r="G18" s="2"/>
      <c r="H18" s="2"/>
      <c r="I18" s="2"/>
      <c r="J18" s="2"/>
    </row>
    <row r="19" spans="1:10" ht="48" customHeight="1" x14ac:dyDescent="0.5">
      <c r="A19" s="64" t="s">
        <v>72</v>
      </c>
      <c r="B19" s="64"/>
      <c r="C19" s="64"/>
      <c r="D19" s="64"/>
      <c r="E19" s="64"/>
      <c r="F19" s="64"/>
      <c r="G19" s="64"/>
      <c r="H19" s="64"/>
      <c r="I19" s="64"/>
      <c r="J19" s="10"/>
    </row>
    <row r="20" spans="1:10" ht="15" customHeight="1" x14ac:dyDescent="0.5">
      <c r="A20" s="10"/>
      <c r="B20" s="10"/>
      <c r="C20" s="10"/>
      <c r="D20" s="10"/>
      <c r="E20" s="10"/>
      <c r="F20" s="10"/>
      <c r="G20" s="10"/>
      <c r="H20" s="10"/>
      <c r="I20" s="10"/>
      <c r="J20" s="10"/>
    </row>
    <row r="21" spans="1:10" x14ac:dyDescent="0.35">
      <c r="A21" s="63" t="s">
        <v>73</v>
      </c>
      <c r="B21" s="63"/>
      <c r="C21" s="63"/>
      <c r="D21" s="63"/>
      <c r="E21" s="63"/>
      <c r="F21" s="63"/>
      <c r="G21" s="63"/>
      <c r="H21" s="63"/>
      <c r="I21" s="63"/>
      <c r="J21" s="2"/>
    </row>
    <row r="22" spans="1:10" x14ac:dyDescent="0.35">
      <c r="A22" s="63"/>
      <c r="B22" s="63"/>
      <c r="C22" s="63"/>
      <c r="D22" s="63"/>
      <c r="E22" s="63"/>
      <c r="F22" s="63"/>
      <c r="G22" s="63"/>
      <c r="H22" s="63"/>
      <c r="I22" s="63"/>
      <c r="J22" s="2"/>
    </row>
    <row r="23" spans="1:10" x14ac:dyDescent="0.35">
      <c r="A23" t="s">
        <v>69</v>
      </c>
      <c r="J23" s="2"/>
    </row>
    <row r="24" spans="1:10" ht="139.5" customHeight="1" x14ac:dyDescent="0.35">
      <c r="A24" s="63" t="s">
        <v>74</v>
      </c>
      <c r="B24" s="63"/>
      <c r="C24" s="63"/>
      <c r="D24" s="63"/>
      <c r="E24" s="63"/>
      <c r="F24" s="63"/>
      <c r="G24" s="63"/>
      <c r="H24" s="63"/>
      <c r="I24" s="63"/>
      <c r="J24" s="2"/>
    </row>
    <row r="25" spans="1:10" x14ac:dyDescent="0.35">
      <c r="A25" s="2"/>
      <c r="B25" s="2"/>
      <c r="C25" s="2"/>
      <c r="D25" s="2"/>
      <c r="E25" s="2"/>
      <c r="F25" s="2"/>
      <c r="G25" s="2"/>
      <c r="H25" s="2"/>
      <c r="I25" s="2"/>
      <c r="J25" s="2"/>
    </row>
    <row r="26" spans="1:10" ht="123.75" customHeight="1" x14ac:dyDescent="0.35">
      <c r="A26" s="63"/>
      <c r="B26" s="63"/>
      <c r="C26" s="63"/>
      <c r="D26" s="63"/>
      <c r="E26" s="63"/>
      <c r="F26" s="63"/>
      <c r="G26" s="63"/>
      <c r="H26" s="63"/>
      <c r="I26" s="63"/>
      <c r="J26" s="2"/>
    </row>
    <row r="27" spans="1:10" x14ac:dyDescent="0.35">
      <c r="A27" s="2"/>
      <c r="B27" s="2"/>
      <c r="C27" s="2"/>
      <c r="D27" s="2"/>
      <c r="E27" s="2"/>
      <c r="F27" s="2"/>
      <c r="G27" s="2"/>
      <c r="H27" s="2"/>
      <c r="I27" s="2"/>
      <c r="J27" s="2"/>
    </row>
    <row r="28" spans="1:10" x14ac:dyDescent="0.35">
      <c r="A28" s="2"/>
      <c r="B28" s="2"/>
      <c r="C28" s="2"/>
      <c r="D28" s="2"/>
      <c r="E28" s="2"/>
      <c r="F28" s="2"/>
      <c r="G28" s="2"/>
      <c r="H28" s="2"/>
      <c r="I28" s="2"/>
      <c r="J28" s="2"/>
    </row>
  </sheetData>
  <sheetProtection algorithmName="SHA-512" hashValue="23M+RfTEBXnQ7h89D9Pr85piIwlQah1BmRww1I0axgL6c2EzTFzH8b1jVM6RGGENQDICNpVYfX0+EGfnK2t2Xw==" saltValue="xaxKV10LqRr00mIcWRl9uQ==" spinCount="100000" sheet="1" objects="1" scenarios="1" selectLockedCells="1"/>
  <mergeCells count="7">
    <mergeCell ref="A15:I15"/>
    <mergeCell ref="A16:I16"/>
    <mergeCell ref="A26:I26"/>
    <mergeCell ref="A21:I21"/>
    <mergeCell ref="A24:I24"/>
    <mergeCell ref="A22:I22"/>
    <mergeCell ref="A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
  <sheetViews>
    <sheetView workbookViewId="0">
      <selection activeCell="A20" sqref="A20"/>
    </sheetView>
  </sheetViews>
  <sheetFormatPr defaultColWidth="9.1796875" defaultRowHeight="15.5" x14ac:dyDescent="0.35"/>
  <cols>
    <col min="1" max="16384" width="9.1796875" style="4"/>
  </cols>
  <sheetData>
    <row r="1" spans="1:9" x14ac:dyDescent="0.35">
      <c r="A1" s="3" t="s">
        <v>15</v>
      </c>
    </row>
    <row r="2" spans="1:9" ht="32.25" customHeight="1" x14ac:dyDescent="0.35">
      <c r="A2" s="65" t="s">
        <v>75</v>
      </c>
      <c r="B2" s="65"/>
      <c r="C2" s="65"/>
      <c r="D2" s="65"/>
      <c r="E2" s="65"/>
      <c r="F2" s="65"/>
      <c r="G2" s="65"/>
      <c r="H2" s="65"/>
      <c r="I2" s="65"/>
    </row>
    <row r="4" spans="1:9" ht="79.5" customHeight="1" x14ac:dyDescent="0.35">
      <c r="A4" s="65" t="s">
        <v>76</v>
      </c>
      <c r="B4" s="65"/>
      <c r="C4" s="65"/>
      <c r="D4" s="65"/>
      <c r="E4" s="65"/>
      <c r="F4" s="65"/>
      <c r="G4" s="65"/>
      <c r="H4" s="65"/>
      <c r="I4" s="65"/>
    </row>
    <row r="6" spans="1:9" x14ac:dyDescent="0.35">
      <c r="A6" s="3" t="s">
        <v>38</v>
      </c>
    </row>
    <row r="7" spans="1:9" x14ac:dyDescent="0.35">
      <c r="A7" s="4" t="s">
        <v>14</v>
      </c>
    </row>
    <row r="8" spans="1:9" ht="47.25" customHeight="1" x14ac:dyDescent="0.35">
      <c r="A8" s="65" t="s">
        <v>58</v>
      </c>
      <c r="B8" s="65"/>
      <c r="C8" s="65"/>
      <c r="D8" s="65"/>
      <c r="E8" s="65"/>
      <c r="F8" s="65"/>
      <c r="G8" s="65"/>
      <c r="H8" s="65"/>
      <c r="I8" s="65"/>
    </row>
    <row r="9" spans="1:9" x14ac:dyDescent="0.35">
      <c r="A9" s="5"/>
      <c r="B9" s="4" t="s">
        <v>8</v>
      </c>
    </row>
    <row r="10" spans="1:9" x14ac:dyDescent="0.35">
      <c r="A10" s="6"/>
      <c r="B10" s="4" t="s">
        <v>11</v>
      </c>
    </row>
    <row r="11" spans="1:9" x14ac:dyDescent="0.35">
      <c r="A11" s="7"/>
      <c r="B11" s="4" t="s">
        <v>39</v>
      </c>
    </row>
    <row r="12" spans="1:9" x14ac:dyDescent="0.35">
      <c r="A12" s="8"/>
      <c r="B12" s="4" t="s">
        <v>56</v>
      </c>
    </row>
    <row r="13" spans="1:9" x14ac:dyDescent="0.35">
      <c r="A13" s="9"/>
    </row>
    <row r="14" spans="1:9" ht="48" customHeight="1" x14ac:dyDescent="0.35">
      <c r="A14" s="66" t="s">
        <v>59</v>
      </c>
      <c r="B14" s="66"/>
      <c r="C14" s="66"/>
      <c r="D14" s="66"/>
      <c r="E14" s="66"/>
      <c r="F14" s="66"/>
      <c r="G14" s="66"/>
      <c r="H14" s="66"/>
      <c r="I14" s="66"/>
    </row>
    <row r="15" spans="1:9" ht="15.65" customHeight="1" x14ac:dyDescent="0.35">
      <c r="A15" s="59"/>
      <c r="B15" s="59"/>
      <c r="C15" s="59"/>
      <c r="D15" s="59"/>
      <c r="E15" s="59"/>
      <c r="F15" s="59"/>
      <c r="G15" s="59"/>
      <c r="H15" s="59"/>
      <c r="I15" s="59"/>
    </row>
    <row r="16" spans="1:9" ht="16" customHeight="1" x14ac:dyDescent="0.35">
      <c r="A16" t="s">
        <v>69</v>
      </c>
      <c r="B16" s="59"/>
      <c r="C16" s="59"/>
      <c r="D16" s="59"/>
      <c r="E16" s="59"/>
      <c r="F16" s="59"/>
      <c r="G16" s="59"/>
      <c r="H16" s="59"/>
      <c r="I16" s="59"/>
    </row>
    <row r="18" spans="1:9" x14ac:dyDescent="0.35">
      <c r="A18" s="3" t="s">
        <v>53</v>
      </c>
    </row>
    <row r="19" spans="1:9" ht="32.25" customHeight="1" x14ac:dyDescent="0.35">
      <c r="A19" s="65" t="s">
        <v>60</v>
      </c>
      <c r="B19" s="65"/>
      <c r="C19" s="65"/>
      <c r="D19" s="65"/>
      <c r="E19" s="65"/>
      <c r="F19" s="65"/>
      <c r="G19" s="65"/>
      <c r="H19" s="65"/>
      <c r="I19" s="65"/>
    </row>
    <row r="20" spans="1:9" x14ac:dyDescent="0.35">
      <c r="A20" s="58" t="s">
        <v>54</v>
      </c>
    </row>
    <row r="21" spans="1:9" x14ac:dyDescent="0.35">
      <c r="A21" s="58" t="s">
        <v>66</v>
      </c>
    </row>
    <row r="22" spans="1:9" x14ac:dyDescent="0.35">
      <c r="A22" s="60" t="s">
        <v>77</v>
      </c>
    </row>
    <row r="23" spans="1:9" x14ac:dyDescent="0.35">
      <c r="A23" s="24" t="s">
        <v>7</v>
      </c>
    </row>
    <row r="24" spans="1:9" x14ac:dyDescent="0.35">
      <c r="A24" s="58" t="s">
        <v>6</v>
      </c>
    </row>
  </sheetData>
  <sheetProtection algorithmName="SHA-512" hashValue="1lA+ZPHHU2pVMZHJd2F2vVHZKY4Dx8ZCbi7GBoPBjSDl5dSi6t52RVdAp8STq0o05Cv7SgI96lV7i7qwPiG9sQ==" saltValue="6vhUKhJ8UKkdANcvlVUiaw==" spinCount="100000" sheet="1" objects="1" scenarios="1" selectLockedCells="1"/>
  <mergeCells count="5">
    <mergeCell ref="A2:I2"/>
    <mergeCell ref="A4:I4"/>
    <mergeCell ref="A8:I8"/>
    <mergeCell ref="A14:I14"/>
    <mergeCell ref="A19:I19"/>
  </mergeCells>
  <hyperlinks>
    <hyperlink ref="A24" r:id="rId1" xr:uid="{00000000-0004-0000-0100-000000000000}"/>
    <hyperlink ref="A20" r:id="rId2" xr:uid="{00000000-0004-0000-0100-000001000000}"/>
    <hyperlink ref="A22" r:id="rId3" xr:uid="{32CAF76A-D314-45B2-9699-1CD5EDD83C37}"/>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2"/>
  <sheetViews>
    <sheetView tabSelected="1" zoomScale="125" zoomScaleNormal="125" workbookViewId="0">
      <selection activeCell="D7" sqref="D7"/>
    </sheetView>
  </sheetViews>
  <sheetFormatPr defaultColWidth="8.7265625" defaultRowHeight="14.5" x14ac:dyDescent="0.35"/>
  <cols>
    <col min="1" max="1" width="40" style="17" customWidth="1"/>
    <col min="2" max="2" width="4.54296875" style="17" customWidth="1"/>
    <col min="3" max="3" width="12.7265625" style="17" customWidth="1"/>
    <col min="4" max="4" width="12.54296875" style="17" customWidth="1"/>
    <col min="5" max="5" width="6.54296875" style="20" customWidth="1"/>
    <col min="6" max="6" width="12.54296875" style="17" customWidth="1"/>
    <col min="7" max="9" width="8.7265625" style="17"/>
    <col min="10" max="10" width="7.1796875" style="17" customWidth="1"/>
    <col min="11" max="16384" width="8.7265625" style="17"/>
  </cols>
  <sheetData>
    <row r="1" spans="1:13" ht="18.5" x14ac:dyDescent="0.45">
      <c r="A1" s="69" t="s">
        <v>78</v>
      </c>
      <c r="B1" s="69"/>
      <c r="C1" s="69"/>
      <c r="D1" s="69"/>
      <c r="E1" s="69"/>
      <c r="F1" s="69"/>
    </row>
    <row r="2" spans="1:13" x14ac:dyDescent="0.35">
      <c r="A2" s="18"/>
      <c r="B2" s="19" t="s">
        <v>8</v>
      </c>
    </row>
    <row r="3" spans="1:13" x14ac:dyDescent="0.35">
      <c r="A3" s="21"/>
      <c r="B3" s="19" t="s">
        <v>11</v>
      </c>
    </row>
    <row r="4" spans="1:13" x14ac:dyDescent="0.35">
      <c r="A4" s="22"/>
      <c r="B4" s="19" t="s">
        <v>68</v>
      </c>
    </row>
    <row r="5" spans="1:13" s="23" customFormat="1" ht="18.5" x14ac:dyDescent="0.45">
      <c r="A5" s="67" t="s">
        <v>91</v>
      </c>
      <c r="B5" s="67"/>
      <c r="C5" s="67"/>
      <c r="D5" s="67"/>
      <c r="E5" s="67"/>
      <c r="F5" s="67"/>
    </row>
    <row r="6" spans="1:13" s="24" customFormat="1" ht="31" x14ac:dyDescent="0.35">
      <c r="D6" s="25" t="s">
        <v>0</v>
      </c>
      <c r="E6" s="26" t="s">
        <v>45</v>
      </c>
      <c r="F6" s="27" t="s">
        <v>79</v>
      </c>
      <c r="G6" s="28" t="s">
        <v>10</v>
      </c>
    </row>
    <row r="7" spans="1:13" s="24" customFormat="1" ht="15.5" x14ac:dyDescent="0.35">
      <c r="A7" s="29" t="s">
        <v>40</v>
      </c>
      <c r="D7" s="13">
        <v>100</v>
      </c>
      <c r="E7" s="30"/>
      <c r="F7" s="31">
        <v>100</v>
      </c>
      <c r="G7" s="24" t="s">
        <v>42</v>
      </c>
    </row>
    <row r="8" spans="1:13" s="24" customFormat="1" ht="15.5" x14ac:dyDescent="0.35">
      <c r="A8" s="29" t="s">
        <v>16</v>
      </c>
      <c r="D8" s="13">
        <v>60</v>
      </c>
      <c r="E8" s="30"/>
      <c r="F8" s="31">
        <v>60</v>
      </c>
      <c r="G8" s="24" t="s">
        <v>17</v>
      </c>
    </row>
    <row r="9" spans="1:13" s="24" customFormat="1" ht="15.5" x14ac:dyDescent="0.35">
      <c r="A9" s="29" t="s">
        <v>63</v>
      </c>
      <c r="D9" s="13">
        <v>20</v>
      </c>
      <c r="E9" s="30"/>
      <c r="F9" s="31">
        <v>20</v>
      </c>
      <c r="G9" s="24" t="s">
        <v>18</v>
      </c>
    </row>
    <row r="10" spans="1:13" s="24" customFormat="1" ht="15.5" x14ac:dyDescent="0.35">
      <c r="A10" s="29" t="s">
        <v>64</v>
      </c>
      <c r="D10" s="13">
        <v>13</v>
      </c>
      <c r="E10" s="30"/>
      <c r="F10" s="31">
        <v>13</v>
      </c>
      <c r="G10" s="70" t="s">
        <v>89</v>
      </c>
      <c r="H10" s="70"/>
      <c r="I10" s="70"/>
      <c r="J10" s="70"/>
      <c r="K10" s="70"/>
      <c r="L10" s="70"/>
      <c r="M10" s="70"/>
    </row>
    <row r="11" spans="1:13" s="24" customFormat="1" ht="15.5" x14ac:dyDescent="0.35">
      <c r="A11" s="29" t="s">
        <v>62</v>
      </c>
      <c r="D11" s="13">
        <v>25</v>
      </c>
      <c r="E11" s="30"/>
      <c r="F11" s="31">
        <v>25</v>
      </c>
      <c r="G11" s="24" t="s">
        <v>57</v>
      </c>
    </row>
    <row r="12" spans="1:13" s="24" customFormat="1" ht="15.5" x14ac:dyDescent="0.35">
      <c r="A12" s="29" t="s">
        <v>65</v>
      </c>
      <c r="D12" s="13">
        <v>10</v>
      </c>
      <c r="E12" s="30"/>
      <c r="F12" s="31">
        <v>10</v>
      </c>
      <c r="G12" s="24" t="s">
        <v>90</v>
      </c>
    </row>
    <row r="13" spans="1:13" s="28" customFormat="1" ht="16" thickBot="1" x14ac:dyDescent="0.4">
      <c r="A13" s="32" t="s">
        <v>19</v>
      </c>
      <c r="B13" s="33"/>
      <c r="C13" s="33"/>
      <c r="D13" s="34">
        <f>SUM(D7:D12)</f>
        <v>228</v>
      </c>
      <c r="E13" s="35"/>
      <c r="F13" s="36">
        <f>SUM(F7:F12)</f>
        <v>228</v>
      </c>
    </row>
    <row r="14" spans="1:13" ht="5.25" customHeight="1" thickTop="1" x14ac:dyDescent="0.35">
      <c r="A14" s="37"/>
    </row>
    <row r="15" spans="1:13" s="23" customFormat="1" ht="18.5" x14ac:dyDescent="0.45">
      <c r="A15" s="68" t="s">
        <v>88</v>
      </c>
      <c r="B15" s="68"/>
      <c r="C15" s="68"/>
      <c r="D15" s="68"/>
      <c r="E15" s="68"/>
      <c r="F15" s="68"/>
    </row>
    <row r="16" spans="1:13" s="24" customFormat="1" ht="46.5" x14ac:dyDescent="0.35">
      <c r="C16" s="38" t="s">
        <v>47</v>
      </c>
      <c r="D16" s="25" t="s">
        <v>48</v>
      </c>
      <c r="E16" s="26" t="s">
        <v>45</v>
      </c>
      <c r="F16" s="27" t="s">
        <v>79</v>
      </c>
      <c r="G16" s="28" t="s">
        <v>10</v>
      </c>
    </row>
    <row r="17" spans="1:11" s="24" customFormat="1" ht="15.5" x14ac:dyDescent="0.35">
      <c r="A17" s="24" t="s">
        <v>24</v>
      </c>
      <c r="C17" s="14">
        <v>130</v>
      </c>
      <c r="D17" s="39">
        <f>D19/(D18/100)</f>
        <v>130</v>
      </c>
      <c r="E17" s="30" t="s">
        <v>2</v>
      </c>
      <c r="F17" s="40">
        <v>130</v>
      </c>
      <c r="G17" s="24" t="s">
        <v>12</v>
      </c>
    </row>
    <row r="18" spans="1:11" s="24" customFormat="1" ht="15.5" x14ac:dyDescent="0.35">
      <c r="A18" s="24" t="s">
        <v>51</v>
      </c>
      <c r="C18" s="14">
        <v>50</v>
      </c>
      <c r="D18" s="15">
        <v>50</v>
      </c>
      <c r="E18" s="30" t="s">
        <v>1</v>
      </c>
      <c r="F18" s="40">
        <v>50</v>
      </c>
      <c r="G18" s="24" t="s">
        <v>80</v>
      </c>
      <c r="K18" s="24" t="s">
        <v>52</v>
      </c>
    </row>
    <row r="19" spans="1:11" s="24" customFormat="1" ht="15.5" x14ac:dyDescent="0.35">
      <c r="A19" s="24" t="s">
        <v>25</v>
      </c>
      <c r="C19" s="41">
        <f>C17*(C18/100)</f>
        <v>65</v>
      </c>
      <c r="D19" s="14">
        <v>65</v>
      </c>
      <c r="E19" s="30" t="s">
        <v>2</v>
      </c>
      <c r="F19" s="40">
        <v>65</v>
      </c>
      <c r="G19" s="24" t="s">
        <v>41</v>
      </c>
    </row>
    <row r="20" spans="1:11" s="24" customFormat="1" ht="15.5" x14ac:dyDescent="0.35">
      <c r="A20" s="24" t="s">
        <v>26</v>
      </c>
      <c r="C20" s="13">
        <v>4.5</v>
      </c>
      <c r="D20" s="13">
        <v>4.5</v>
      </c>
      <c r="E20" s="30" t="s">
        <v>21</v>
      </c>
      <c r="F20" s="42">
        <v>4.5</v>
      </c>
      <c r="G20" s="24" t="s">
        <v>9</v>
      </c>
    </row>
    <row r="21" spans="1:11" s="24" customFormat="1" ht="15.5" x14ac:dyDescent="0.35">
      <c r="A21" s="24" t="s">
        <v>46</v>
      </c>
      <c r="C21" s="43">
        <f>C19*C20</f>
        <v>292.5</v>
      </c>
      <c r="D21" s="44">
        <f>D19*D20</f>
        <v>292.5</v>
      </c>
      <c r="E21" s="30"/>
      <c r="F21" s="42">
        <v>292.5</v>
      </c>
      <c r="G21" s="24" t="s">
        <v>3</v>
      </c>
    </row>
    <row r="22" spans="1:11" s="24" customFormat="1" ht="15.5" x14ac:dyDescent="0.35">
      <c r="A22" s="24" t="s">
        <v>27</v>
      </c>
      <c r="C22" s="43">
        <f>C21/C17</f>
        <v>2.25</v>
      </c>
      <c r="D22" s="44">
        <f>D21/D17</f>
        <v>2.25</v>
      </c>
      <c r="E22" s="30" t="s">
        <v>21</v>
      </c>
      <c r="F22" s="42">
        <v>2.25</v>
      </c>
      <c r="G22" s="24" t="s">
        <v>4</v>
      </c>
    </row>
    <row r="23" spans="1:11" s="24" customFormat="1" ht="15.5" x14ac:dyDescent="0.35">
      <c r="A23" s="24" t="s">
        <v>28</v>
      </c>
      <c r="C23" s="13">
        <v>1.6</v>
      </c>
      <c r="D23" s="13">
        <v>1.6</v>
      </c>
      <c r="E23" s="30" t="s">
        <v>21</v>
      </c>
      <c r="F23" s="42">
        <v>1.6</v>
      </c>
      <c r="G23" s="24" t="s">
        <v>85</v>
      </c>
    </row>
    <row r="24" spans="1:11" s="24" customFormat="1" ht="15.5" x14ac:dyDescent="0.35">
      <c r="A24" s="28" t="s">
        <v>49</v>
      </c>
      <c r="C24" s="45">
        <f>(C22*C17)-(C23*C17)</f>
        <v>84.5</v>
      </c>
      <c r="D24" s="45">
        <f>(D22*(D19/D18)*100)-(D23*D17)</f>
        <v>84.5</v>
      </c>
      <c r="E24" s="30" t="s">
        <v>22</v>
      </c>
      <c r="F24" s="46">
        <v>84.5</v>
      </c>
      <c r="G24" s="24" t="s">
        <v>61</v>
      </c>
    </row>
    <row r="25" spans="1:11" s="28" customFormat="1" ht="16" thickBot="1" x14ac:dyDescent="0.4">
      <c r="A25" s="33" t="s">
        <v>50</v>
      </c>
      <c r="B25" s="33"/>
      <c r="C25" s="36">
        <f>C21-D13</f>
        <v>64.5</v>
      </c>
      <c r="D25" s="36">
        <f>D21-D13</f>
        <v>64.5</v>
      </c>
      <c r="E25" s="47" t="s">
        <v>22</v>
      </c>
      <c r="F25" s="48">
        <v>64.5</v>
      </c>
      <c r="G25" s="24" t="s">
        <v>61</v>
      </c>
    </row>
    <row r="26" spans="1:11" ht="5.25" customHeight="1" thickTop="1" x14ac:dyDescent="0.35">
      <c r="F26" s="49"/>
    </row>
    <row r="27" spans="1:11" s="50" customFormat="1" ht="18.5" x14ac:dyDescent="0.45">
      <c r="A27" s="69" t="s">
        <v>43</v>
      </c>
      <c r="B27" s="69"/>
      <c r="C27" s="69"/>
      <c r="D27" s="69"/>
      <c r="E27" s="69"/>
      <c r="F27" s="69"/>
    </row>
    <row r="28" spans="1:11" s="50" customFormat="1" ht="18.5" x14ac:dyDescent="0.45">
      <c r="A28" s="68" t="s">
        <v>44</v>
      </c>
      <c r="B28" s="68"/>
      <c r="C28" s="68"/>
      <c r="D28" s="68"/>
      <c r="E28" s="68"/>
      <c r="F28" s="68"/>
    </row>
    <row r="29" spans="1:11" s="24" customFormat="1" ht="31" x14ac:dyDescent="0.35">
      <c r="D29" s="25" t="s">
        <v>0</v>
      </c>
      <c r="E29" s="26" t="s">
        <v>45</v>
      </c>
      <c r="F29" s="27" t="s">
        <v>87</v>
      </c>
      <c r="G29" s="28" t="s">
        <v>10</v>
      </c>
    </row>
    <row r="30" spans="1:11" s="24" customFormat="1" ht="15.5" x14ac:dyDescent="0.35">
      <c r="A30" s="24" t="s">
        <v>67</v>
      </c>
      <c r="D30" s="16">
        <f>D19</f>
        <v>65</v>
      </c>
      <c r="E30" s="30" t="s">
        <v>2</v>
      </c>
      <c r="F30" s="40">
        <v>65</v>
      </c>
      <c r="G30" s="24" t="s">
        <v>29</v>
      </c>
    </row>
    <row r="31" spans="1:11" s="24" customFormat="1" ht="15.5" x14ac:dyDescent="0.35">
      <c r="A31" s="24" t="s">
        <v>30</v>
      </c>
      <c r="D31" s="14">
        <v>65</v>
      </c>
      <c r="E31" s="30" t="s">
        <v>1</v>
      </c>
      <c r="F31" s="51">
        <v>65</v>
      </c>
      <c r="G31" s="24" t="s">
        <v>81</v>
      </c>
    </row>
    <row r="32" spans="1:11" s="24" customFormat="1" ht="15.5" x14ac:dyDescent="0.35">
      <c r="A32" s="24" t="s">
        <v>31</v>
      </c>
      <c r="D32" s="41">
        <f>D30*(D31/100)</f>
        <v>42.25</v>
      </c>
      <c r="E32" s="30" t="s">
        <v>2</v>
      </c>
      <c r="F32" s="40">
        <v>42.25</v>
      </c>
      <c r="G32" s="24" t="s">
        <v>5</v>
      </c>
    </row>
    <row r="33" spans="1:9" s="24" customFormat="1" ht="15.5" x14ac:dyDescent="0.35">
      <c r="A33" s="24" t="s">
        <v>82</v>
      </c>
      <c r="D33" s="13">
        <v>75</v>
      </c>
      <c r="E33" s="30" t="s">
        <v>22</v>
      </c>
      <c r="F33" s="31">
        <v>75</v>
      </c>
      <c r="G33" s="24" t="s">
        <v>83</v>
      </c>
    </row>
    <row r="34" spans="1:9" s="24" customFormat="1" ht="15.5" x14ac:dyDescent="0.35">
      <c r="A34" s="24" t="s">
        <v>32</v>
      </c>
      <c r="D34" s="43">
        <f>D21+D33</f>
        <v>367.5</v>
      </c>
      <c r="E34" s="30"/>
      <c r="F34" s="31">
        <v>367.5</v>
      </c>
      <c r="G34" s="24" t="s">
        <v>70</v>
      </c>
    </row>
    <row r="35" spans="1:9" s="24" customFormat="1" ht="15.5" x14ac:dyDescent="0.35">
      <c r="A35" s="24" t="s">
        <v>33</v>
      </c>
      <c r="D35" s="43">
        <f>D34/D32</f>
        <v>8.6982248520710055</v>
      </c>
      <c r="E35" s="30" t="s">
        <v>21</v>
      </c>
      <c r="F35" s="31">
        <v>8.6999999999999993</v>
      </c>
      <c r="G35" s="24" t="s">
        <v>37</v>
      </c>
    </row>
    <row r="36" spans="1:9" s="24" customFormat="1" ht="15.5" x14ac:dyDescent="0.35">
      <c r="A36" s="24" t="s">
        <v>84</v>
      </c>
      <c r="D36" s="13">
        <v>9</v>
      </c>
      <c r="E36" s="30" t="s">
        <v>21</v>
      </c>
      <c r="F36" s="31">
        <v>9</v>
      </c>
      <c r="G36" s="24" t="s">
        <v>55</v>
      </c>
      <c r="I36" s="58" t="s">
        <v>86</v>
      </c>
    </row>
    <row r="37" spans="1:9" s="24" customFormat="1" ht="15.5" x14ac:dyDescent="0.35">
      <c r="A37" s="24" t="s">
        <v>20</v>
      </c>
      <c r="D37" s="53">
        <f>D36*D32</f>
        <v>380.25</v>
      </c>
      <c r="E37" s="30"/>
      <c r="F37" s="31">
        <v>380.25</v>
      </c>
      <c r="G37" s="24" t="s">
        <v>34</v>
      </c>
    </row>
    <row r="38" spans="1:9" s="24" customFormat="1" ht="15.5" x14ac:dyDescent="0.35">
      <c r="A38" s="24" t="s">
        <v>23</v>
      </c>
      <c r="D38" s="43">
        <f>D36-D35</f>
        <v>0.30177514792899451</v>
      </c>
      <c r="E38" s="30" t="s">
        <v>21</v>
      </c>
      <c r="F38" s="31">
        <v>0.3</v>
      </c>
      <c r="G38" s="24" t="s">
        <v>35</v>
      </c>
    </row>
    <row r="39" spans="1:9" s="24" customFormat="1" ht="16" thickBot="1" x14ac:dyDescent="0.4">
      <c r="A39" s="33" t="s">
        <v>13</v>
      </c>
      <c r="B39" s="54"/>
      <c r="C39" s="54"/>
      <c r="D39" s="55">
        <f>(1-(D35/D36))*100</f>
        <v>3.3530571992110514</v>
      </c>
      <c r="E39" s="56" t="s">
        <v>1</v>
      </c>
      <c r="F39" s="57">
        <v>3.4</v>
      </c>
      <c r="G39" s="24" t="s">
        <v>36</v>
      </c>
    </row>
    <row r="40" spans="1:9" s="24" customFormat="1" ht="16" thickTop="1" x14ac:dyDescent="0.35">
      <c r="A40" s="52"/>
      <c r="E40" s="30"/>
    </row>
    <row r="41" spans="1:9" s="24" customFormat="1" ht="15.5" x14ac:dyDescent="0.35">
      <c r="E41" s="30"/>
    </row>
    <row r="42" spans="1:9" s="24" customFormat="1" ht="15.5" x14ac:dyDescent="0.35">
      <c r="E42" s="30"/>
    </row>
  </sheetData>
  <sheetProtection algorithmName="SHA-512" hashValue="O5HVtMJLg1KGEockrztW+NtBWBb4aqF6TTyJq/Wci6rZWzE4Zt1sFLNFBXMEYHTZYxaI47SIZPNIV8GyOy5YTQ==" saltValue="/U+nsPm002nnIQg6Zt2Lug==" spinCount="100000" sheet="1" selectLockedCells="1"/>
  <mergeCells count="5">
    <mergeCell ref="A5:F5"/>
    <mergeCell ref="A15:F15"/>
    <mergeCell ref="A27:F27"/>
    <mergeCell ref="A28:F28"/>
    <mergeCell ref="A1:F1"/>
  </mergeCells>
  <hyperlinks>
    <hyperlink ref="I36" r:id="rId1" xr:uid="{322D28CA-6063-4D89-A8CD-DEE1060D4F46}"/>
  </hyperlinks>
  <pageMargins left="0.5" right="0.5" top="0.5" bottom="0.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Introduction and Instructions</vt:lpstr>
      <vt:lpstr>Pricing Worksheet</vt: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Schweihofer, Jeannine</cp:lastModifiedBy>
  <cp:lastPrinted>2017-03-16T19:23:33Z</cp:lastPrinted>
  <dcterms:created xsi:type="dcterms:W3CDTF">2013-09-19T20:20:14Z</dcterms:created>
  <dcterms:modified xsi:type="dcterms:W3CDTF">2020-05-10T01:09:36Z</dcterms:modified>
</cp:coreProperties>
</file>