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0" yWindow="2440" windowWidth="33820" windowHeight="18940" tabRatio="893" activeTab="0"/>
  </bookViews>
  <sheets>
    <sheet name="Introduction" sheetId="1" r:id="rId1"/>
    <sheet name="1 Enterprises" sheetId="2" r:id="rId2"/>
    <sheet name="2 Income Statement" sheetId="3" r:id="rId3"/>
    <sheet name="3 Fertilizer" sheetId="4" r:id="rId4"/>
    <sheet name="4 Pesticide" sheetId="5" r:id="rId5"/>
    <sheet name="5 Substrate" sheetId="6" r:id="rId6"/>
    <sheet name="6 Overwintering" sheetId="7" r:id="rId7"/>
    <sheet name="7 Labor Help" sheetId="8" r:id="rId8"/>
    <sheet name="8 Cost of Production" sheetId="9" r:id="rId9"/>
    <sheet name="9 COP Summary" sheetId="10" r:id="rId10"/>
    <sheet name="10 Sale Price Projection" sheetId="11" r:id="rId11"/>
  </sheets>
  <definedNames>
    <definedName name="_xlnm.Print_Area" localSheetId="2">'2 Income Statement'!$B$1:$F$94</definedName>
    <definedName name="_xlnm.Print_Area" localSheetId="8">'8 Cost of Production'!$B$1:$G$85</definedName>
  </definedNames>
  <calcPr fullCalcOnLoad="1"/>
</workbook>
</file>

<file path=xl/comments1.xml><?xml version="1.0" encoding="utf-8"?>
<comments xmlns="http://schemas.openxmlformats.org/spreadsheetml/2006/main">
  <authors>
    <author>rbetz</author>
  </authors>
  <commentList>
    <comment ref="B61" authorId="0">
      <text>
        <r>
          <rPr>
            <b/>
            <sz val="9"/>
            <rFont val="Tahoma"/>
            <family val="0"/>
          </rPr>
          <t>Look for little Red Triangles where help message are located.  By placing the pointer over the cell a "help message" should pop up.</t>
        </r>
      </text>
    </comment>
  </commentList>
</comments>
</file>

<file path=xl/comments11.xml><?xml version="1.0" encoding="utf-8"?>
<comments xmlns="http://schemas.openxmlformats.org/spreadsheetml/2006/main">
  <authors>
    <author>rbetz</author>
  </authors>
  <commentList>
    <comment ref="B25" authorId="0">
      <text>
        <r>
          <rPr>
            <b/>
            <sz val="9"/>
            <rFont val="Tahoma"/>
            <family val="0"/>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comments2.xml><?xml version="1.0" encoding="utf-8"?>
<comments xmlns="http://schemas.openxmlformats.org/spreadsheetml/2006/main">
  <authors>
    <author>rbetz</author>
  </authors>
  <commentList>
    <comment ref="B12" authorId="0">
      <text>
        <r>
          <rPr>
            <b/>
            <sz val="9"/>
            <rFont val="Tahoma"/>
            <family val="0"/>
          </rPr>
          <t>Land Available for plant production excludes roadways, walkways, structures, irrigation equipment and other physical restraints.</t>
        </r>
        <r>
          <rPr>
            <sz val="9"/>
            <rFont val="Tahoma"/>
            <family val="0"/>
          </rPr>
          <t xml:space="preserve">
</t>
        </r>
      </text>
    </comment>
    <comment ref="D5" authorId="0">
      <text>
        <r>
          <rPr>
            <sz val="9"/>
            <rFont val="Tahoma"/>
            <family val="0"/>
          </rPr>
          <t xml:space="preserve">
The enterprise/names/titles used here are carried through out the work sheet. The enterprises are your different plants or groups of plants that you are trying to estimate various "Break- Even" cost.</t>
        </r>
      </text>
    </comment>
  </commentList>
</comments>
</file>

<file path=xl/comments3.xml><?xml version="1.0" encoding="utf-8"?>
<comments xmlns="http://schemas.openxmlformats.org/spreadsheetml/2006/main">
  <authors>
    <author>rbetz</author>
  </authors>
  <commentList>
    <comment ref="F4" authorId="0">
      <text>
        <r>
          <rPr>
            <b/>
            <sz val="9"/>
            <rFont val="Tahoma"/>
            <family val="0"/>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rFont val="Tahoma"/>
            <family val="2"/>
          </rPr>
          <t>Note:  It is assumed the financial records are kept on a cash basi</t>
        </r>
        <r>
          <rPr>
            <i/>
            <sz val="9"/>
            <rFont val="Tahoma"/>
            <family val="2"/>
          </rPr>
          <t xml:space="preserve">s.  </t>
        </r>
      </text>
    </comment>
    <comment ref="G4" authorId="0">
      <text>
        <r>
          <rPr>
            <b/>
            <sz val="9"/>
            <rFont val="Tahoma"/>
            <family val="0"/>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rFont val="Tahoma"/>
            <family val="2"/>
          </rPr>
          <t xml:space="preserve">Note:  It is assumed the financial records are kept on a cash basis.  </t>
        </r>
      </text>
    </comment>
    <comment ref="B77" authorId="0">
      <text>
        <r>
          <rPr>
            <sz val="9"/>
            <rFont val="Tahoma"/>
            <family val="0"/>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92" authorId="0">
      <text>
        <r>
          <rPr>
            <sz val="9"/>
            <rFont val="Tahoma"/>
            <family val="0"/>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B85"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93" authorId="0">
      <text>
        <r>
          <rPr>
            <sz val="9"/>
            <rFont val="Tahoma"/>
            <family val="0"/>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 ref="B79" authorId="0">
      <text>
        <r>
          <rPr>
            <sz val="9"/>
            <rFont val="Tahoma"/>
            <family val="0"/>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60" authorId="0">
      <text>
        <r>
          <rPr>
            <b/>
            <sz val="9"/>
            <rFont val="Tahoma"/>
            <family val="0"/>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61" authorId="0">
      <text>
        <r>
          <rPr>
            <b/>
            <sz val="9"/>
            <rFont val="Tahoma"/>
            <family val="0"/>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D85"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List>
</comments>
</file>

<file path=xl/comments4.xml><?xml version="1.0" encoding="utf-8"?>
<comments xmlns="http://schemas.openxmlformats.org/spreadsheetml/2006/main">
  <authors>
    <author>rbetz</author>
  </authors>
  <commentList>
    <comment ref="I2" authorId="0">
      <text>
        <r>
          <rPr>
            <sz val="9"/>
            <rFont val="Tahoma"/>
            <family val="0"/>
          </rPr>
          <t>Conversion factors can be found on the internet.
Select the conversion factor to multiply (not divide) by to get desired result.</t>
        </r>
      </text>
    </comment>
  </commentList>
</comments>
</file>

<file path=xl/comments6.xml><?xml version="1.0" encoding="utf-8"?>
<comments xmlns="http://schemas.openxmlformats.org/spreadsheetml/2006/main">
  <authors>
    <author>rbetz</author>
  </authors>
  <commentList>
    <comment ref="D2" authorId="0">
      <text>
        <r>
          <rPr>
            <b/>
            <sz val="9"/>
            <rFont val="Tahoma"/>
            <family val="0"/>
          </rPr>
          <t>Container volume can be found on most manufacturer's web sites or should be available from sales representatives of container or substrate suppliers.</t>
        </r>
        <r>
          <rPr>
            <sz val="9"/>
            <rFont val="Tahoma"/>
            <family val="0"/>
          </rPr>
          <t xml:space="preserve">
</t>
        </r>
      </text>
    </comment>
  </commentList>
</comments>
</file>

<file path=xl/comments7.xml><?xml version="1.0" encoding="utf-8"?>
<comments xmlns="http://schemas.openxmlformats.org/spreadsheetml/2006/main">
  <authors>
    <author>rbetz</author>
  </authors>
  <commentList>
    <comment ref="J2" authorId="0">
      <text>
        <r>
          <rPr>
            <b/>
            <sz val="9"/>
            <rFont val="Tahoma"/>
            <family val="0"/>
          </rPr>
          <t>Space available for plants under protection excluding walkways, heaters, support structure, and any other physical constraints.</t>
        </r>
        <r>
          <rPr>
            <sz val="9"/>
            <rFont val="Tahoma"/>
            <family val="0"/>
          </rPr>
          <t xml:space="preserve">
</t>
        </r>
      </text>
    </comment>
  </commentList>
</comments>
</file>

<file path=xl/comments8.xml><?xml version="1.0" encoding="utf-8"?>
<comments xmlns="http://schemas.openxmlformats.org/spreadsheetml/2006/main">
  <authors>
    <author>rbetz</author>
  </authors>
  <commentList>
    <comment ref="F4" authorId="0">
      <text>
        <r>
          <rPr>
            <sz val="9"/>
            <rFont val="Tahoma"/>
            <family val="0"/>
          </rPr>
          <t xml:space="preserve">Pay rate needs to include FICA and other labor cost. This often runs 7 to 50% of base pay rate </t>
        </r>
      </text>
    </comment>
  </commentList>
</comments>
</file>

<file path=xl/comments9.xml><?xml version="1.0" encoding="utf-8"?>
<comments xmlns="http://schemas.openxmlformats.org/spreadsheetml/2006/main">
  <authors>
    <author>rbetz</author>
  </authors>
  <commentList>
    <comment ref="B6" authorId="0">
      <text>
        <r>
          <rPr>
            <b/>
            <sz val="9"/>
            <rFont val="Tahoma"/>
            <family val="0"/>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B19" authorId="0">
      <text>
        <r>
          <rPr>
            <b/>
            <sz val="9"/>
            <rFont val="Tahoma"/>
            <family val="0"/>
          </rPr>
          <t>Go to worksheet 4 "Pesticide Cost" for input</t>
        </r>
      </text>
    </comment>
    <comment ref="B18" authorId="0">
      <text>
        <r>
          <rPr>
            <b/>
            <sz val="9"/>
            <rFont val="Tahoma"/>
            <family val="0"/>
          </rPr>
          <t xml:space="preserve">Go to Worksheet 3 "Fertilizer Cost" for input
</t>
        </r>
      </text>
    </comment>
    <comment ref="B24" authorId="0">
      <text>
        <r>
          <rPr>
            <b/>
            <sz val="9"/>
            <rFont val="Tahoma"/>
            <family val="0"/>
          </rPr>
          <t>Go to Worksheet 6 "Over wintering Cost" for input</t>
        </r>
      </text>
    </comment>
    <comment ref="B21" authorId="0">
      <text>
        <r>
          <rPr>
            <b/>
            <sz val="9"/>
            <rFont val="Tahoma"/>
            <family val="0"/>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B20" authorId="0">
      <text>
        <r>
          <rPr>
            <b/>
            <sz val="9"/>
            <rFont val="Tahoma"/>
            <family val="0"/>
          </rPr>
          <t>Go to Worksheet 7 "Labor Cost" for help in estimating these cost</t>
        </r>
      </text>
    </comment>
    <comment ref="B23" authorId="0">
      <text>
        <r>
          <rPr>
            <b/>
            <sz val="9"/>
            <rFont val="Tahoma"/>
            <family val="0"/>
          </rPr>
          <t>Go to Worksheet 7 "Labor Cost" for help in estimating these cost</t>
        </r>
      </text>
    </comment>
    <comment ref="B32" authorId="0">
      <text>
        <r>
          <rPr>
            <b/>
            <sz val="9"/>
            <rFont val="Tahoma"/>
            <family val="0"/>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B77" authorId="0">
      <text>
        <r>
          <rPr>
            <b/>
            <sz val="9"/>
            <rFont val="Tahoma"/>
            <family val="0"/>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text>
        <r>
          <rPr>
            <b/>
            <sz val="9"/>
            <rFont val="Tahoma"/>
            <family val="0"/>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text>
        <r>
          <rPr>
            <b/>
            <sz val="9"/>
            <rFont val="Tahoma"/>
            <family val="0"/>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text>
        <r>
          <rPr>
            <b/>
            <sz val="9"/>
            <rFont val="Tahoma"/>
            <family val="0"/>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4" authorId="0">
      <text>
        <r>
          <rPr>
            <b/>
            <sz val="9"/>
            <rFont val="Tahoma"/>
            <family val="0"/>
          </rPr>
          <t>Note 1: Inventory Carrying Cost is Calculated from Day 1</t>
        </r>
        <r>
          <rPr>
            <sz val="9"/>
            <rFont val="Tahoma"/>
            <family val="0"/>
          </rPr>
          <t xml:space="preserve">
</t>
        </r>
      </text>
    </comment>
    <comment ref="C15" authorId="0">
      <text>
        <r>
          <rPr>
            <b/>
            <sz val="9"/>
            <rFont val="Tahoma"/>
            <family val="0"/>
          </rPr>
          <t>Note 1: Inventory Carrying Cost is Calculated from Day 1</t>
        </r>
        <r>
          <rPr>
            <sz val="9"/>
            <rFont val="Tahoma"/>
            <family val="0"/>
          </rPr>
          <t xml:space="preserve">
</t>
        </r>
      </text>
    </comment>
    <comment ref="C16" authorId="0">
      <text>
        <r>
          <rPr>
            <b/>
            <sz val="9"/>
            <rFont val="Tahoma"/>
            <family val="0"/>
          </rPr>
          <t>Note 1: Inventory Carrying Cost is Calculated from Day 1</t>
        </r>
        <r>
          <rPr>
            <sz val="9"/>
            <rFont val="Tahoma"/>
            <family val="0"/>
          </rPr>
          <t xml:space="preserve">
</t>
        </r>
      </text>
    </comment>
    <comment ref="C17" authorId="0">
      <text>
        <r>
          <rPr>
            <b/>
            <sz val="9"/>
            <rFont val="Tahoma"/>
            <family val="0"/>
          </rPr>
          <t>Note 1: Inventory Carrying Cost is Calculated from Day 1</t>
        </r>
        <r>
          <rPr>
            <sz val="9"/>
            <rFont val="Tahoma"/>
            <family val="0"/>
          </rPr>
          <t xml:space="preserve">
</t>
        </r>
      </text>
    </comment>
    <comment ref="C20" authorId="0">
      <text>
        <r>
          <rPr>
            <b/>
            <sz val="9"/>
            <rFont val="Tahoma"/>
            <family val="0"/>
          </rPr>
          <t>Note 1: Inventory Carrying Cost is Calculated from Day 1</t>
        </r>
        <r>
          <rPr>
            <sz val="9"/>
            <rFont val="Tahoma"/>
            <family val="0"/>
          </rPr>
          <t xml:space="preserve">
</t>
        </r>
      </text>
    </comment>
    <comment ref="C23" authorId="0">
      <text>
        <r>
          <rPr>
            <b/>
            <sz val="9"/>
            <rFont val="Tahoma"/>
            <family val="0"/>
          </rPr>
          <t>Note 3: No Inventory Carrying Cost</t>
        </r>
        <r>
          <rPr>
            <sz val="9"/>
            <rFont val="Tahoma"/>
            <family val="0"/>
          </rPr>
          <t xml:space="preserve">
</t>
        </r>
      </text>
    </comment>
    <comment ref="C25" authorId="0">
      <text>
        <r>
          <rPr>
            <b/>
            <sz val="9"/>
            <rFont val="Tahoma"/>
            <family val="0"/>
          </rPr>
          <t>Note 3: No Inventory Carrying Cost</t>
        </r>
        <r>
          <rPr>
            <sz val="9"/>
            <rFont val="Tahoma"/>
            <family val="0"/>
          </rPr>
          <t xml:space="preserve">
</t>
        </r>
      </text>
    </comment>
    <comment ref="C1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9"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2"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4"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6"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7"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06"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C62"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F43" authorId="0">
      <text>
        <r>
          <rPr>
            <b/>
            <sz val="9"/>
            <rFont val="Tahoma"/>
            <family val="0"/>
          </rPr>
          <t>Use this comparison to evaluate the enterprise budgets. Do they seem reasonable considering the expenses used to create the income statement from the prior year?</t>
        </r>
      </text>
    </comment>
  </commentList>
</comments>
</file>

<file path=xl/sharedStrings.xml><?xml version="1.0" encoding="utf-8"?>
<sst xmlns="http://schemas.openxmlformats.org/spreadsheetml/2006/main" count="1194" uniqueCount="481">
  <si>
    <t>Meet Cash Flow Demands per Unit</t>
  </si>
  <si>
    <t>Column 2  (+)</t>
  </si>
  <si>
    <t>Column 3  (=)</t>
  </si>
  <si>
    <t>(A)</t>
  </si>
  <si>
    <t>Percent of acre available for production</t>
  </si>
  <si>
    <t>Actual Number of Plants Sold</t>
  </si>
  <si>
    <t>Number of planted sold</t>
  </si>
  <si>
    <t>Estimated Number of Units Sold</t>
  </si>
  <si>
    <t>Enterprise 26</t>
  </si>
  <si>
    <t>Enterprise 27</t>
  </si>
  <si>
    <t>Enterprise 28</t>
  </si>
  <si>
    <t>Enterprise 29</t>
  </si>
  <si>
    <t>Enterprise 30</t>
  </si>
  <si>
    <t>Enterprise 31</t>
  </si>
  <si>
    <t>Enterprise 32</t>
  </si>
  <si>
    <t>Enterprise 33</t>
  </si>
  <si>
    <t>Enterprise 34</t>
  </si>
  <si>
    <t>Enterprise 35</t>
  </si>
  <si>
    <t>Enterprise 36</t>
  </si>
  <si>
    <t>Enterprise 37</t>
  </si>
  <si>
    <t>Enterprise 38</t>
  </si>
  <si>
    <t>Enterprise 39</t>
  </si>
  <si>
    <t>Enterprise 40</t>
  </si>
  <si>
    <t>Enterprise 41</t>
  </si>
  <si>
    <t>Enterprise 42</t>
  </si>
  <si>
    <t>Enterprise 43</t>
  </si>
  <si>
    <t>Units Planted for Each Crop Enterprise Annually</t>
  </si>
  <si>
    <t>Weighting Factor</t>
  </si>
  <si>
    <t>Maintain Net Worth per Plant Sold</t>
  </si>
  <si>
    <t>Meet Cash Flow Demands per Plant Sold</t>
  </si>
  <si>
    <t>Planting Labor</t>
  </si>
  <si>
    <t># people in crew</t>
  </si>
  <si>
    <t>Total Economic Cost Per Plant Sold</t>
  </si>
  <si>
    <t xml:space="preserve">commodity at your economic cost would provide the returns to unpaid </t>
  </si>
  <si>
    <t>Fertilizer cost/ cubic yard IF INCORPORATE</t>
  </si>
  <si>
    <t>Table 3. Fertilizer Cost per Unit of Production- do not include cost for fertilizer incorporated with substrate, use Substrate worksheet 5.</t>
  </si>
  <si>
    <t>Average Spacing in Row (ft) per Unit (center to center)</t>
  </si>
  <si>
    <t>Ent 1</t>
  </si>
  <si>
    <t>Ent 2</t>
  </si>
  <si>
    <t>Dr. Bridget Behe, Professor, MSU Dept. of Horticulture</t>
  </si>
  <si>
    <t>dudek@msu.edu</t>
  </si>
  <si>
    <t>Enter 26</t>
  </si>
  <si>
    <t>Enter 27</t>
  </si>
  <si>
    <t>Enter 28</t>
  </si>
  <si>
    <t>Enter 29</t>
  </si>
  <si>
    <t>Enter 30</t>
  </si>
  <si>
    <t>Enter 31</t>
  </si>
  <si>
    <t>Enter 32</t>
  </si>
  <si>
    <t>Enter 33</t>
  </si>
  <si>
    <t>Enter 34</t>
  </si>
  <si>
    <t>Enter 35</t>
  </si>
  <si>
    <t>Enter 36</t>
  </si>
  <si>
    <t>Enter 37</t>
  </si>
  <si>
    <t>Enter 38</t>
  </si>
  <si>
    <t>Enter 39</t>
  </si>
  <si>
    <t>Enter 40</t>
  </si>
  <si>
    <t>Enter 41</t>
  </si>
  <si>
    <t>Enter 42</t>
  </si>
  <si>
    <t>Enter 43</t>
  </si>
  <si>
    <t>Enter 44</t>
  </si>
  <si>
    <t>Enter 45</t>
  </si>
  <si>
    <t>Enter 46</t>
  </si>
  <si>
    <t>Enter 47</t>
  </si>
  <si>
    <t>Enter 48</t>
  </si>
  <si>
    <t>Enter 49</t>
  </si>
  <si>
    <t>Enter 50</t>
  </si>
  <si>
    <t>Version 03.02.09</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</si>
  <si>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</si>
  <si>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</si>
  <si>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</si>
  <si>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</si>
  <si>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</si>
  <si>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</si>
  <si>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</si>
  <si>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</si>
  <si>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</si>
  <si>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</si>
  <si>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</si>
  <si>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</si>
  <si>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</si>
  <si>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Percent of planted sold</t>
  </si>
  <si>
    <t>Total Accounting Overhead Expense</t>
  </si>
  <si>
    <t>Square Foot Weeks</t>
  </si>
  <si>
    <t>Farm Combined Economic Profit</t>
  </si>
  <si>
    <t>DIRECT COST per Unit planted</t>
  </si>
  <si>
    <t>*Container volume can be found on most manufacturer's web sites or should be available from sales representatives of container or substrate suppliers</t>
  </si>
  <si>
    <t>Possible Units Planted per Acre</t>
  </si>
  <si>
    <t>Cost/acre</t>
  </si>
  <si>
    <t>Bulk pesticide cost</t>
  </si>
  <si>
    <t>Income Item</t>
  </si>
  <si>
    <t>Total Pesticide Cost/unit</t>
  </si>
  <si>
    <t>Cost/unit</t>
  </si>
  <si>
    <t>Substrate cost/unit</t>
  </si>
  <si>
    <t>Amount (pounds, ounces, etc) in bulk container</t>
  </si>
  <si>
    <t>Units/acre</t>
  </si>
  <si>
    <t>Cash Surplus or Deficit per Plant sold</t>
  </si>
  <si>
    <t>Cash Surplus or Deficit for Farm</t>
  </si>
  <si>
    <t>Cash Surplus or Deficit for Enterprise</t>
  </si>
  <si>
    <t>Sale Price Needed to meet Profit Goal with Percentage of Estimated Sales</t>
  </si>
  <si>
    <t>Plants per Unit of Production</t>
  </si>
  <si>
    <t>Estimated Gross Income per Unit of Production</t>
  </si>
  <si>
    <t>Estimated Sale  Date</t>
  </si>
  <si>
    <t>Square feet covered</t>
  </si>
  <si>
    <t>Protection type</t>
  </si>
  <si>
    <t>Life-time of material (years)</t>
  </si>
  <si>
    <t>Total Acres Used in Production</t>
  </si>
  <si>
    <t>Column 1  (-)</t>
  </si>
  <si>
    <t>Total Economic Overhead Cost per Unit sold</t>
  </si>
  <si>
    <t>Total Economic Costs per Unit sold</t>
  </si>
  <si>
    <t>Units Sold each Crop Enterprise</t>
  </si>
  <si>
    <t>Direct Cost per plant</t>
  </si>
  <si>
    <t>Enterprise 44</t>
  </si>
  <si>
    <t>Enterprise 45</t>
  </si>
  <si>
    <t>Enterprise 46</t>
  </si>
  <si>
    <t>Enterprise 47</t>
  </si>
  <si>
    <t>Enterprise 48</t>
  </si>
  <si>
    <t>Enterprise 49</t>
  </si>
  <si>
    <t>Enterprise 50</t>
  </si>
  <si>
    <t>Pesticide Name</t>
  </si>
  <si>
    <t>Pesticide Name</t>
  </si>
  <si>
    <t>Ent 26</t>
  </si>
  <si>
    <t>Ent 27</t>
  </si>
  <si>
    <t>Ent 28</t>
  </si>
  <si>
    <t>Ent 29</t>
  </si>
  <si>
    <t>Ent 30</t>
  </si>
  <si>
    <t>Ent 31</t>
  </si>
  <si>
    <t>Ent 32</t>
  </si>
  <si>
    <t>Ent 33</t>
  </si>
  <si>
    <t>Ent 34</t>
  </si>
  <si>
    <t>Ent 35</t>
  </si>
  <si>
    <t>Ent 36</t>
  </si>
  <si>
    <t>Ent 37</t>
  </si>
  <si>
    <t>Ent 38</t>
  </si>
  <si>
    <t>Ent 39</t>
  </si>
  <si>
    <t>Ent 40</t>
  </si>
  <si>
    <t>Ent 41</t>
  </si>
  <si>
    <t>Ent 42</t>
  </si>
  <si>
    <t>Ent 43</t>
  </si>
  <si>
    <t>Ent 44</t>
  </si>
  <si>
    <t>Ent 45</t>
  </si>
  <si>
    <t>Ent 46</t>
  </si>
  <si>
    <t>Ent 47</t>
  </si>
  <si>
    <t>Ent 48</t>
  </si>
  <si>
    <t>Ent 49</t>
  </si>
  <si>
    <t>Ent 50</t>
  </si>
  <si>
    <t xml:space="preserve">Minus Depreciation                        </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</si>
  <si>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</si>
  <si>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</si>
  <si>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</si>
  <si>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</si>
  <si>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</si>
  <si>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</si>
  <si>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</si>
  <si>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Acres Used in Production</t>
  </si>
  <si>
    <t xml:space="preserve">resources. Selling at less than the economic cost </t>
  </si>
  <si>
    <t xml:space="preserve">“Maintain Net Worth Overhead Cost” </t>
  </si>
  <si>
    <t>COST USING PROJECTED SALES</t>
  </si>
  <si>
    <t>Economic Profit per Acre (all acres)</t>
  </si>
  <si>
    <t>Percent of Planted Sold</t>
  </si>
  <si>
    <t>Column 1</t>
  </si>
  <si>
    <t>variable (or allocable) and of overhead (or non-allocable) cost.</t>
  </si>
  <si>
    <t>the opportunity costs of resources used in the business; e.g. for</t>
  </si>
  <si>
    <t>equity capital and for unpaid family labor. Being able to price a</t>
  </si>
  <si>
    <t>Cost of protection material per roll</t>
  </si>
  <si>
    <t>Actual Number of plants sold</t>
  </si>
  <si>
    <t>Total Nursery Acres Needed</t>
  </si>
  <si>
    <t>Enterprise 19</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</si>
  <si>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</si>
  <si>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</si>
  <si>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</si>
  <si>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</si>
  <si>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</si>
  <si>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</si>
  <si>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</si>
  <si>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</si>
  <si>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</si>
  <si>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</si>
  <si>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</si>
  <si>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</si>
  <si>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</si>
  <si>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</si>
  <si>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</si>
  <si>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</si>
  <si>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</si>
  <si>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</si>
  <si>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 xml:space="preserve">indicates that the price received is not adequate to earn the desired </t>
  </si>
  <si>
    <t>rates of return on unpaid resources.</t>
  </si>
  <si>
    <t>Crop Prices and Crop Revenues Needed to Maintain Net Worth</t>
  </si>
  <si>
    <t>#1 thru #3 Containers</t>
  </si>
  <si>
    <t>#5 thru #10 Containers</t>
  </si>
  <si>
    <t>#15 thru #25 Containers</t>
  </si>
  <si>
    <t>&gt;#25 Containers</t>
  </si>
  <si>
    <t>Maintenance Operation</t>
  </si>
  <si>
    <t>Average Spacing Between Rows (ft) per Unit (center to center)</t>
  </si>
  <si>
    <t>Pounds fertilizer incorporated per cubic yard</t>
  </si>
  <si>
    <t>Fertilizer cost per pound</t>
  </si>
  <si>
    <t>This calculation is used to determine the crop price</t>
  </si>
  <si>
    <t>-</t>
  </si>
  <si>
    <t xml:space="preserve">government payments, custom work. It covers direct </t>
  </si>
  <si>
    <t>+</t>
  </si>
  <si>
    <t>overhead, plus expenditures required for family living</t>
  </si>
  <si>
    <t>and income taxes.</t>
  </si>
  <si>
    <t>=</t>
  </si>
  <si>
    <t>government payments and custom work, that covers</t>
  </si>
  <si>
    <t>service debt and an annual planned expenditure for</t>
  </si>
  <si>
    <t>e.g. machinery, equipment, tile, and buildings.</t>
  </si>
  <si>
    <t>Amount (pounds, kg, etc) in bulk container</t>
  </si>
  <si>
    <t>Unit in bulk</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</si>
  <si>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</si>
  <si>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</si>
  <si>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</si>
  <si>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</si>
  <si>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</si>
  <si>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</si>
  <si>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</si>
  <si>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Average Price Received</t>
  </si>
  <si>
    <t>Amount applied/acre</t>
  </si>
  <si>
    <t>Unit (must be same as column D)</t>
  </si>
  <si>
    <t>Unit (lbs, oz, etc)</t>
  </si>
  <si>
    <t>Estimated % of crop survived and sold</t>
  </si>
  <si>
    <t>Increase in Net Worth per Plant</t>
  </si>
  <si>
    <t>Net Worth Increase for Farm</t>
  </si>
  <si>
    <t xml:space="preserve">  You need to manually enter for each enterprise in the Table 8 "Cost of Production"</t>
  </si>
  <si>
    <t xml:space="preserve">Annual Business EXPENSES  </t>
  </si>
  <si>
    <t xml:space="preserve"> * Fuel</t>
  </si>
  <si>
    <t>a. Other Overhead</t>
  </si>
  <si>
    <t>b. Other Overhead</t>
  </si>
  <si>
    <t xml:space="preserve"> * Building Rents</t>
  </si>
  <si>
    <t xml:space="preserve"> * Machinery Leases </t>
  </si>
  <si>
    <t xml:space="preserve"> * Real Estate Taxes</t>
  </si>
  <si>
    <t xml:space="preserve"> * Accounting and Legal Fees</t>
  </si>
  <si>
    <t xml:space="preserve"> * Repairs</t>
  </si>
  <si>
    <t xml:space="preserve"> * Utilities</t>
  </si>
  <si>
    <t>Enterprises</t>
  </si>
  <si>
    <t>TOTAL DIRECT COST per Unit planted</t>
  </si>
  <si>
    <t>GROSS MARGIN=G.I.-D.C.per Unit sold</t>
  </si>
  <si>
    <t>Total Accounting Overhead Cost</t>
  </si>
  <si>
    <t>Use this sheet to help estimate various labor cost for different operations.</t>
  </si>
  <si>
    <t>Annual Maintenance Labor</t>
  </si>
  <si>
    <t>Field Harvesting</t>
  </si>
  <si>
    <t>Field Planting</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</si>
  <si>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</si>
  <si>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</si>
  <si>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</si>
  <si>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</si>
  <si>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</si>
  <si>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</si>
  <si>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</si>
  <si>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</si>
  <si>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</si>
  <si>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</si>
  <si>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</si>
  <si>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</si>
  <si>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 Substrate</t>
  </si>
  <si>
    <t xml:space="preserve"> Liner Cost (Starting plant)</t>
  </si>
  <si>
    <t xml:space="preserve"> Fertilizer</t>
  </si>
  <si>
    <t xml:space="preserve"> Pest Control Chemicals</t>
  </si>
  <si>
    <t xml:space="preserve"> Harvest Materials</t>
  </si>
  <si>
    <t xml:space="preserve"> Other DC 1</t>
  </si>
  <si>
    <t xml:space="preserve"> Other DC 2</t>
  </si>
  <si>
    <t>Inventory Adjusted Income</t>
  </si>
  <si>
    <t>NET BUSINESS INCOME   A-B=C</t>
  </si>
  <si>
    <r>
      <t>Crop Prices and Crop Revenues Required to Meet Cash Flow Demands</t>
    </r>
    <r>
      <rPr>
        <b/>
        <sz val="12"/>
        <rFont val="Arial"/>
        <family val="2"/>
      </rPr>
      <t xml:space="preserve">  </t>
    </r>
    <r>
      <rPr>
        <sz val="12"/>
        <rFont val="Arial"/>
        <family val="2"/>
      </rPr>
      <t xml:space="preserve">    </t>
    </r>
  </si>
  <si>
    <t>Number of Applications per production Cycle</t>
  </si>
  <si>
    <t>Combined Total  Pesticides</t>
  </si>
  <si>
    <t>Container volume (Cubic yards)*</t>
  </si>
  <si>
    <t>Substrate cost/cubic yard</t>
  </si>
  <si>
    <t>Beginning Inventory</t>
  </si>
  <si>
    <t>Ending Inventory</t>
  </si>
  <si>
    <t>Enterprise 1</t>
  </si>
  <si>
    <t>Enterprise 2</t>
  </si>
  <si>
    <t>Enterprise 7</t>
  </si>
  <si>
    <t>Enterprise 8</t>
  </si>
  <si>
    <t>Enterprise 9</t>
  </si>
  <si>
    <t>Enterprise 10</t>
  </si>
  <si>
    <t>hours to complete</t>
  </si>
  <si>
    <t>Person hours</t>
  </si>
  <si>
    <t>Pay rate/hour</t>
  </si>
  <si>
    <t>Cost per operation</t>
  </si>
  <si>
    <t>Number of times per year</t>
  </si>
  <si>
    <t>Enterprise 15</t>
  </si>
  <si>
    <t>Enterprise 16</t>
  </si>
  <si>
    <t>Enterprise 17</t>
  </si>
  <si>
    <t>Enterprise 18</t>
  </si>
  <si>
    <t>2. Breakeven Net Worth Change</t>
  </si>
  <si>
    <t>3. Breakeven Cash Flow</t>
  </si>
  <si>
    <t>1. Economic Cost of Production</t>
  </si>
  <si>
    <t>"Direct cost" per unit of production are entered directly into the enterprise budgets.</t>
  </si>
  <si>
    <t xml:space="preserve"> uses (with the weighting factor) by the total "In-Direct" cost or overhead for the farm as a whole. </t>
  </si>
  <si>
    <t xml:space="preserve">If not, assumptions and adjustments (matching to the future enterprises) should be made to correct to the annualized cost.  </t>
  </si>
  <si>
    <t>Enter 13</t>
  </si>
  <si>
    <t>Enter 14</t>
  </si>
  <si>
    <t>Enter 15</t>
  </si>
  <si>
    <t>Enter 16</t>
  </si>
  <si>
    <t>Enter 17</t>
  </si>
  <si>
    <t>Enter 18</t>
  </si>
  <si>
    <t>Enter 19</t>
  </si>
  <si>
    <t>Enter 20</t>
  </si>
  <si>
    <t>Enter 21</t>
  </si>
  <si>
    <t>Enter 22</t>
  </si>
  <si>
    <t>Enter 23</t>
  </si>
  <si>
    <t>Enter 24</t>
  </si>
  <si>
    <t>Enter 25</t>
  </si>
  <si>
    <t>Hand Weeding</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</si>
  <si>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</si>
  <si>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</si>
  <si>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</si>
  <si>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</si>
  <si>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</si>
  <si>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</si>
  <si>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</si>
  <si>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</si>
  <si>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</si>
  <si>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</si>
  <si>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</si>
  <si>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</si>
  <si>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</si>
  <si>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</si>
  <si>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</si>
  <si>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</si>
  <si>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</si>
  <si>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Total Sales or Income</t>
  </si>
  <si>
    <t xml:space="preserve">In-Direct or Overhead Cost         </t>
  </si>
  <si>
    <r>
      <t xml:space="preserve">Profit Goal </t>
    </r>
    <r>
      <rPr>
        <b/>
        <u val="single"/>
        <sz val="10"/>
        <rFont val="Arial"/>
        <family val="2"/>
      </rPr>
      <t>(Profit above Economic Cost of Production)</t>
    </r>
  </si>
  <si>
    <t>Weighting Factor Percentage of Total</t>
  </si>
  <si>
    <t>Anticipated Selling Price per Plant</t>
  </si>
  <si>
    <t>Economic Profit per Plant Sold</t>
  </si>
  <si>
    <t>costs associated with the crop, its share of the Business</t>
  </si>
  <si>
    <t>required after receipt of other Business income; e.g.</t>
  </si>
  <si>
    <t>replacement and growth of the Business infrastructure</t>
  </si>
  <si>
    <t>Unit of production container, plug tray, B&amp;B, etc)</t>
  </si>
  <si>
    <t>Note 1</t>
  </si>
  <si>
    <t>Note 6:</t>
  </si>
  <si>
    <t>Other Income</t>
  </si>
  <si>
    <t>.</t>
  </si>
  <si>
    <t xml:space="preserve">Projected Selling Price per Plant </t>
  </si>
  <si>
    <t>Maintain Net Worth per Unit sold</t>
  </si>
  <si>
    <t>Misc Income</t>
  </si>
  <si>
    <t>Actual Selling Price</t>
  </si>
  <si>
    <t>Price Increase at 100% of Estimated Sales</t>
  </si>
  <si>
    <t>Table 10. Sale Price Break Even Cost and Pricing</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</si>
  <si>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</si>
  <si>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</si>
  <si>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</si>
  <si>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</si>
  <si>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</si>
  <si>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</si>
  <si>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This work sheet is designed to assist the manager/owner in developing estimated cost for their nursery business.</t>
  </si>
  <si>
    <t>"In-Direct" are cost that tend not to change as units of production change.</t>
  </si>
  <si>
    <t>Income Statement</t>
  </si>
  <si>
    <t>Difference</t>
  </si>
  <si>
    <t>Percentage</t>
  </si>
  <si>
    <t>Totals</t>
  </si>
  <si>
    <t>Comparison of Direct Cost from Income Statement to Enterprise Direct Cost</t>
  </si>
  <si>
    <t>Table 4. Total Pesticide Cost</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</si>
  <si>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</si>
  <si>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</si>
  <si>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</si>
  <si>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</si>
  <si>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</si>
  <si>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</si>
  <si>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</si>
  <si>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</si>
  <si>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</si>
  <si>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Average Square Feet Needed per Unit</t>
  </si>
  <si>
    <t xml:space="preserve">1. Accounting Costs of Production is the summation of direct </t>
  </si>
  <si>
    <t>2. Economic Costs is the summation of total accounting costs plus</t>
  </si>
  <si>
    <t>Container Size/Final Grade</t>
  </si>
  <si>
    <t xml:space="preserve"> Containers</t>
  </si>
  <si>
    <t>Total overhead cost are captured from the income statement of the most current completed fiscal year.</t>
  </si>
  <si>
    <t>The  allocation of overhead is then determined by calculating the percentage of the total SFW that each enterprise</t>
  </si>
  <si>
    <t>Enterprise 3</t>
  </si>
  <si>
    <t>Enterprise 4</t>
  </si>
  <si>
    <t>Enterprise 5</t>
  </si>
  <si>
    <t>Enterprise 6</t>
  </si>
  <si>
    <t>Cost are separated into variable or "direct cost" and overhead or "in-direct" cost.</t>
  </si>
  <si>
    <t>Enterprise 11</t>
  </si>
  <si>
    <t>Enterprise 12</t>
  </si>
  <si>
    <t>Enterprise 13</t>
  </si>
  <si>
    <t>Enterprise 14</t>
  </si>
  <si>
    <t>In addition a producer derived "weighting factor" can be assigned that gives greater flexibility in the final allocation percentages.</t>
  </si>
  <si>
    <t xml:space="preserve">Developed by: 
</t>
  </si>
  <si>
    <t>Dr. Tom Fernandez, Associate Professor, MSU Dept. of Horticulture</t>
  </si>
  <si>
    <t>Meet Cash Flow Demands per plant sold</t>
  </si>
  <si>
    <t>Total Economic Cost per plant sold</t>
  </si>
  <si>
    <t>Total "Economic Cost" per plant sold</t>
  </si>
  <si>
    <t>Tom Dudek, District Horticulture and Marketing Educator, MSU Extension</t>
  </si>
  <si>
    <t>Table 6. Over Wintering Direct Cost</t>
  </si>
  <si>
    <t xml:space="preserve">Of course, major assumptions are made that the business overhead is relatively the same as that competed business year. </t>
  </si>
  <si>
    <t>Nursery Cost of Production Calculator For Up to 50 Enterprises</t>
  </si>
  <si>
    <t>Up to 50 different  enterprises can be simultaneously analyzed.</t>
  </si>
  <si>
    <t>Information helpful to utilize the Nursery Cost of Production Calculator</t>
  </si>
  <si>
    <t>Production Records</t>
  </si>
  <si>
    <t>Business Income Tax Returns</t>
  </si>
  <si>
    <t>Labor Records</t>
  </si>
  <si>
    <t>For Container Production Enter 1   For Field Production Enter Units/acre</t>
  </si>
  <si>
    <t>Unit              (must be same as column C*)</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</si>
  <si>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</si>
  <si>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</si>
  <si>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</si>
  <si>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</si>
  <si>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</si>
  <si>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</si>
  <si>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</si>
  <si>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</si>
  <si>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</si>
  <si>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</si>
  <si>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</si>
  <si>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</si>
  <si>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</si>
  <si>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</si>
  <si>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</si>
  <si>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</si>
  <si>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</si>
  <si>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</si>
  <si>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</si>
  <si>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</si>
  <si>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</si>
  <si>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</si>
  <si>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</si>
  <si>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</si>
  <si>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</si>
  <si>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</si>
  <si>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</si>
  <si>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</si>
  <si>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</si>
  <si>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 Labor - Harvest</t>
  </si>
  <si>
    <t xml:space="preserve"> Labor - Maintenance</t>
  </si>
  <si>
    <t xml:space="preserve">  Labor - Management</t>
  </si>
  <si>
    <t>Total Labor - Compare to tax or accounting records</t>
  </si>
  <si>
    <t>Inventory Carrying Cost                   Interest Rate&gt;</t>
  </si>
  <si>
    <t xml:space="preserve">all cash flow expenditures for the Business  </t>
  </si>
  <si>
    <t>Net Worth Increase for Enterprise</t>
  </si>
  <si>
    <t>Green Cells are locations where input can be made. All other cells should be locked</t>
  </si>
  <si>
    <t>Note 2</t>
  </si>
  <si>
    <t>Note 3</t>
  </si>
  <si>
    <t>"Direct cost" are those cost that change proportionally as the units of production change.</t>
  </si>
  <si>
    <t>Table 8. COST OF PRODUCTION</t>
  </si>
  <si>
    <t>Table 9. Cost of Production Summary</t>
  </si>
  <si>
    <t>Look for little Red Triangles where help message are located.  By placing the pointer over the cell a "help message" should pop up.</t>
  </si>
  <si>
    <t>betz@msu.edu</t>
  </si>
  <si>
    <t>fernan15@msu.edu</t>
  </si>
  <si>
    <t>Email Addresses</t>
  </si>
  <si>
    <t>Enterprise Cost are determined for:</t>
  </si>
  <si>
    <t>The output includes various sale prices needed to meet management and profitability objectives.</t>
  </si>
  <si>
    <t xml:space="preserve">Worksheets available are for Fertilizer, Pesticides, Substrate, Over wintering materials, and various direct Labor cost. </t>
  </si>
  <si>
    <t>Accounting Records</t>
  </si>
  <si>
    <t>Description of Enterprise</t>
  </si>
  <si>
    <t xml:space="preserve"> Planting Materials (stake, ties, tags, trellis, etc.)</t>
  </si>
  <si>
    <t>Number of times to over winter</t>
  </si>
  <si>
    <t>Over winter plastic application</t>
  </si>
  <si>
    <t>Over winter plastic removal</t>
  </si>
  <si>
    <t>Over winter plant moving</t>
  </si>
  <si>
    <t xml:space="preserve"> Maintenance Labor for Enterprise</t>
  </si>
  <si>
    <t>Annual Cost</t>
  </si>
  <si>
    <t>OVERHEAD COSTS for Business</t>
  </si>
  <si>
    <t>required after receipt of other Business income;e.g. fixed</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</si>
  <si>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</si>
  <si>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</si>
  <si>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</si>
  <si>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</si>
  <si>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</si>
  <si>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</si>
  <si>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</si>
  <si>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</si>
  <si>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</si>
  <si>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 xml:space="preserve">Strategies involve using financial information from past records and developing current projected cost.  </t>
  </si>
  <si>
    <t xml:space="preserve">"In-Direct cost " or overhead cost are allocated to the unit of production using the concept of "square foot weeks" (SFW).  </t>
  </si>
  <si>
    <t>Square foot weeks is determined by multiplying the average area (in ft) by time (in weeks) that it takes to produce the crop.</t>
  </si>
  <si>
    <t>Total Direct cost per unit sold</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</si>
  <si>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</si>
  <si>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</si>
  <si>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</si>
  <si>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</si>
  <si>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</si>
  <si>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</si>
  <si>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</si>
  <si>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</si>
  <si>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"Meet Cash Flow Demands" per plant sold</t>
  </si>
  <si>
    <t>"Maintain Net Worth" per plant sold</t>
  </si>
  <si>
    <t>Maintain Net Worth per plant sold</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</si>
</sst>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quot;$&quot;#,##0.00"/>
    <numFmt numFmtId="172" formatCode="&quot;Yes&quot;;&quot;Yes&quot;;&quot;No&quot;"/>
    <numFmt numFmtId="173" formatCode="&quot;True&quot;;&quot;True&quot;;&quot;False&quot;"/>
    <numFmt numFmtId="174" formatCode="&quot;On&quot;;&quot;On&quot;;&quot;Off&quot;"/>
    <numFmt numFmtId="175" formatCode="&quot;$&quot;#,##0.0_);[Red]\(&quot;$&quot;#,##0.0\)"/>
    <numFmt numFmtId="176" formatCode="&quot;$&quot;#,##0.000_);[Red]\(&quot;$&quot;#,##0.000\)"/>
    <numFmt numFmtId="177" formatCode="&quot;$&quot;#,##0.0000"/>
    <numFmt numFmtId="178" formatCode="0.0"/>
    <numFmt numFmtId="179" formatCode="0.000"/>
    <numFmt numFmtId="180" formatCode="0.0000"/>
    <numFmt numFmtId="181" formatCode="0.0%"/>
    <numFmt numFmtId="182" formatCode="_(* #,##0.0_);_(* \(#,##0.0\);_(* &quot;-&quot;??_);_(@_)"/>
    <numFmt numFmtId="183" formatCode="_(* #,##0_);_(* \(#,##0\);_(* &quot;-&quot;??_);_(@_)"/>
    <numFmt numFmtId="184" formatCode="0.00000"/>
    <numFmt numFmtId="185" formatCode="0.000000"/>
    <numFmt numFmtId="186" formatCode="_(* #,##0.000_);_(* \(#,##0.000\);_(* &quot;-&quot;??_);_(@_)"/>
    <numFmt numFmtId="187" formatCode="_(* #,##0.0000_);_(* \(#,##0.0000\);_(* &quot;-&quot;??_);_(@_)"/>
    <numFmt numFmtId="188" formatCode="&quot;$&quot;#,##0.0000_);[Red]\(&quot;$&quot;#,##0.0000\)"/>
    <numFmt numFmtId="189" formatCode="[$-409]dddd\,\ mmmm\ dd\,\ yyyy"/>
    <numFmt numFmtId="190" formatCode="[$-409]d\-mmm\-yy;@"/>
    <numFmt numFmtId="191" formatCode="mmm\-yyyy"/>
    <numFmt numFmtId="192" formatCode="_(* #,##0.00000_);_(* \(#,##0.00000\);_(* &quot;-&quot;??_);_(@_)"/>
    <numFmt numFmtId="193" formatCode="_(&quot;$&quot;* #,##0.0_);_(&quot;$&quot;* \(#,##0.0\);_(&quot;$&quot;* &quot;-&quot;??_);_(@_)"/>
    <numFmt numFmtId="194" formatCode="_(&quot;$&quot;* #,##0_);_(&quot;$&quot;* \(#,##0\);_(&quot;$&quot;* &quot;-&quot;??_);_(@_)"/>
    <numFmt numFmtId="195" formatCode="&quot;$&quot;#,##0.0"/>
    <numFmt numFmtId="196" formatCode="&quot;$&quot;#,##0"/>
    <numFmt numFmtId="197" formatCode="#,##0.0_);[Red]\(#,##0.0\)"/>
    <numFmt numFmtId="198" formatCode="m/d/yy;@"/>
    <numFmt numFmtId="199" formatCode="m/d/yyyy;@"/>
    <numFmt numFmtId="200" formatCode="0.000%"/>
    <numFmt numFmtId="201" formatCode="_(* #,##0.0_);_(* \(#,##0.0\);_(* &quot;-&quot;?_);_(@_)"/>
    <numFmt numFmtId="202" formatCode="_(* #,##0.000000000000000_);_(* \(#,##0.000000000000000\);_(* &quot;-&quot;???????????????_);_(@_)"/>
    <numFmt numFmtId="203" formatCode="0.000000000"/>
    <numFmt numFmtId="204" formatCode="0.0000000000"/>
    <numFmt numFmtId="205" formatCode="0.00000000"/>
    <numFmt numFmtId="206" formatCode="0.0000000"/>
    <numFmt numFmtId="207" formatCode="0.00000000000"/>
    <numFmt numFmtId="208" formatCode="&quot;$&quot;#,##0.000"/>
    <numFmt numFmtId="209" formatCode="0.0000%"/>
    <numFmt numFmtId="210" formatCode="_(* #,##0.0000_);_(* \(#,##0.0000\);_(* &quot;-&quot;????_);_(@_)"/>
    <numFmt numFmtId="211" formatCode="#,##0.0"/>
    <numFmt numFmtId="212" formatCode="#,##0.000"/>
    <numFmt numFmtId="213" formatCode="#,##0.0000"/>
    <numFmt numFmtId="214" formatCode="_(&quot;$&quot;* #,##0.000_);_(&quot;$&quot;* \(#,##0.000\);_(&quot;$&quot;* &quot;-&quot;??_);_(@_)"/>
    <numFmt numFmtId="215" formatCode="_(&quot;$&quot;* #,##0.0000_);_(&quot;$&quot;* \(#,##0.0000\);_(&quot;$&quot;* &quot;-&quot;??_);_(@_)"/>
    <numFmt numFmtId="216" formatCode="#,##0.00000"/>
    <numFmt numFmtId="217" formatCode="_(&quot;$&quot;* #,##0.0000_);_(&quot;$&quot;* \(#,##0.0000\);_(&quot;$&quot;* &quot;-&quot;????_);_(@_)"/>
    <numFmt numFmtId="218" formatCode="0_);\(0\)"/>
    <numFmt numFmtId="219" formatCode="[$€-2]\ #,##0.00_);[Red]\([$€-2]\ #,##0.00\)"/>
    <numFmt numFmtId="220" formatCode="0.00000%"/>
    <numFmt numFmtId="221" formatCode="0.000000%"/>
    <numFmt numFmtId="222" formatCode="0.0000000%"/>
    <numFmt numFmtId="223" formatCode="0.00000000%"/>
    <numFmt numFmtId="224" formatCode="0.000000000%"/>
    <numFmt numFmtId="225" formatCode="General"/>
    <numFmt numFmtId="226" formatCode="0.00"/>
  </numFmts>
  <fonts count="35">
    <font>
      <sz val="10"/>
      <name val="Arial"/>
      <family val="0"/>
    </font>
    <font>
      <b/>
      <sz val="10"/>
      <name val="Arial"/>
      <family val="2"/>
    </font>
    <font>
      <b/>
      <u val="single"/>
      <sz val="11"/>
      <name val="Arial"/>
      <family val="2"/>
    </font>
    <font>
      <b/>
      <sz val="10"/>
      <color indexed="39"/>
      <name val="Arial"/>
      <family val="2"/>
    </font>
    <font>
      <b/>
      <sz val="10"/>
      <color indexed="8"/>
      <name val="Arial"/>
      <family val="2"/>
    </font>
    <font>
      <b/>
      <sz val="10"/>
      <color indexed="12"/>
      <name val="Arial"/>
      <family val="2"/>
    </font>
    <font>
      <b/>
      <u val="single"/>
      <sz val="10"/>
      <name val="Arial"/>
      <family val="2"/>
    </font>
    <font>
      <b/>
      <sz val="11"/>
      <name val="Arial"/>
      <family val="2"/>
    </font>
    <font>
      <sz val="10"/>
      <name val="Courier New"/>
      <family val="3"/>
    </font>
    <font>
      <b/>
      <u val="single"/>
      <sz val="12"/>
      <name val="Arial"/>
      <family val="2"/>
    </font>
    <font>
      <u val="single"/>
      <sz val="10"/>
      <name val="Courier New"/>
      <family val="3"/>
    </font>
    <font>
      <sz val="11"/>
      <name val="Arial"/>
      <family val="2"/>
    </font>
    <font>
      <sz val="12"/>
      <name val="Courier New"/>
      <family val="3"/>
    </font>
    <font>
      <b/>
      <sz val="12"/>
      <name val="Arial"/>
      <family val="2"/>
    </font>
    <font>
      <sz val="8"/>
      <name val="Arial"/>
      <family val="0"/>
    </font>
    <font>
      <u val="single"/>
      <sz val="10"/>
      <color indexed="12"/>
      <name val="Arial"/>
      <family val="0"/>
    </font>
    <font>
      <u val="single"/>
      <sz val="10"/>
      <color indexed="36"/>
      <name val="Arial"/>
      <family val="0"/>
    </font>
    <font>
      <b/>
      <sz val="11"/>
      <color indexed="12"/>
      <name val="Arial"/>
      <family val="2"/>
    </font>
    <font>
      <b/>
      <i/>
      <sz val="10"/>
      <name val="Arial"/>
      <family val="2"/>
    </font>
    <font>
      <sz val="12"/>
      <name val="Arial"/>
      <family val="2"/>
    </font>
    <font>
      <b/>
      <sz val="14"/>
      <name val="Arial"/>
      <family val="2"/>
    </font>
    <font>
      <b/>
      <u val="single"/>
      <sz val="14"/>
      <name val="Arial"/>
      <family val="2"/>
    </font>
    <font>
      <u val="single"/>
      <sz val="14"/>
      <name val="Arial"/>
      <family val="2"/>
    </font>
    <font>
      <sz val="14"/>
      <name val="Arial"/>
      <family val="2"/>
    </font>
    <font>
      <sz val="9"/>
      <name val="Tahoma"/>
      <family val="0"/>
    </font>
    <font>
      <b/>
      <sz val="9"/>
      <name val="Tahoma"/>
      <family val="0"/>
    </font>
    <font>
      <i/>
      <sz val="9"/>
      <name val="Tahoma"/>
      <family val="2"/>
    </font>
    <font>
      <b/>
      <i/>
      <sz val="9"/>
      <name val="Tahoma"/>
      <family val="2"/>
    </font>
    <font>
      <u val="single"/>
      <sz val="10"/>
      <name val="Arial"/>
      <family val="2"/>
    </font>
    <font>
      <i/>
      <sz val="10"/>
      <name val="Arial"/>
      <family val="2"/>
    </font>
    <font>
      <b/>
      <u val="singleAccounting"/>
      <sz val="10"/>
      <name val="Arial"/>
      <family val="2"/>
    </font>
    <font>
      <u val="singleAccounting"/>
      <sz val="10"/>
      <name val="Arial"/>
      <family val="2"/>
    </font>
    <font>
      <b/>
      <sz val="24"/>
      <name val="Arial"/>
      <family val="2"/>
    </font>
    <font>
      <b/>
      <sz val="12"/>
      <name val="Courier New"/>
      <family val="3"/>
    </font>
    <font>
      <b/>
      <sz val="8"/>
      <name val="Arial"/>
      <family val="2"/>
    </font>
  </fonts>
  <fills count="3">
    <fill>
      <patternFill/>
    </fill>
    <fill>
      <patternFill patternType="gray125"/>
    </fill>
    <fill>
      <patternFill patternType="solid">
        <fgColor indexed="42"/>
        <bgColor indexed="64"/>
      </patternFill>
    </fill>
  </fills>
  <borders count="3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ck"/>
      <right style="thick"/>
      <top style="thick"/>
      <bottom style="thick"/>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ck"/>
      <top style="thin"/>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8" fontId="1" fillId="0" borderId="0" xfId="0" applyNumberFormat="1" applyFont="1" applyAlignment="1" applyProtection="1">
      <alignment/>
      <protection/>
    </xf>
    <xf numFmtId="3" fontId="4" fillId="0" borderId="0" xfId="0" applyNumberFormat="1" applyFont="1" applyAlignment="1" applyProtection="1">
      <alignment/>
      <protection/>
    </xf>
    <xf numFmtId="8" fontId="0" fillId="0" borderId="0" xfId="0" applyNumberFormat="1" applyAlignment="1" applyProtection="1">
      <alignment/>
      <protection/>
    </xf>
    <xf numFmtId="3" fontId="1" fillId="0" borderId="0" xfId="0" applyNumberFormat="1" applyFont="1" applyAlignment="1" applyProtection="1">
      <alignment/>
      <protection/>
    </xf>
    <xf numFmtId="171" fontId="1" fillId="0" borderId="0" xfId="0" applyNumberFormat="1" applyFont="1" applyAlignment="1" applyProtection="1">
      <alignment/>
      <protection/>
    </xf>
    <xf numFmtId="171" fontId="1" fillId="0" borderId="0" xfId="0" applyNumberFormat="1" applyFont="1" applyAlignment="1" applyProtection="1" quotePrefix="1">
      <alignment/>
      <protection/>
    </xf>
    <xf numFmtId="0" fontId="6" fillId="0" borderId="0" xfId="0" applyFont="1" applyAlignment="1" applyProtection="1">
      <alignment/>
      <protection/>
    </xf>
    <xf numFmtId="8" fontId="1" fillId="0" borderId="0" xfId="0" applyNumberFormat="1" applyFont="1" applyAlignment="1" applyProtection="1">
      <alignment horizontal="right"/>
      <protection/>
    </xf>
    <xf numFmtId="8" fontId="4" fillId="0" borderId="0" xfId="0" applyNumberFormat="1" applyFont="1" applyAlignment="1" applyProtection="1">
      <alignment horizontal="right"/>
      <protection/>
    </xf>
    <xf numFmtId="171" fontId="7" fillId="0" borderId="0" xfId="0" applyNumberFormat="1" applyFont="1" applyAlignment="1" applyProtection="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justify"/>
    </xf>
    <xf numFmtId="0" fontId="7" fillId="0" borderId="0" xfId="0" applyFont="1" applyAlignment="1">
      <alignment/>
    </xf>
    <xf numFmtId="0" fontId="9" fillId="0" borderId="1" xfId="0" applyFont="1" applyBorder="1" applyAlignment="1">
      <alignment/>
    </xf>
    <xf numFmtId="0" fontId="0" fillId="0" borderId="1" xfId="0" applyBorder="1" applyAlignment="1">
      <alignment/>
    </xf>
    <xf numFmtId="0" fontId="10" fillId="0" borderId="1" xfId="0" applyFont="1" applyBorder="1" applyAlignment="1">
      <alignment horizontal="left" indent="2"/>
    </xf>
    <xf numFmtId="0" fontId="13" fillId="0" borderId="1" xfId="0" applyFont="1" applyBorder="1" applyAlignment="1">
      <alignment horizontal="justify"/>
    </xf>
    <xf numFmtId="0" fontId="13" fillId="0" borderId="1" xfId="0" applyFont="1" applyBorder="1" applyAlignment="1">
      <alignment/>
    </xf>
    <xf numFmtId="0" fontId="1" fillId="0" borderId="1" xfId="0" applyFont="1" applyBorder="1" applyAlignment="1" applyProtection="1">
      <alignment/>
      <protection/>
    </xf>
    <xf numFmtId="0" fontId="0" fillId="0" borderId="0" xfId="0" applyFont="1" applyAlignment="1">
      <alignment/>
    </xf>
    <xf numFmtId="6" fontId="0" fillId="0" borderId="0" xfId="0" applyNumberFormat="1" applyAlignment="1">
      <alignment/>
    </xf>
    <xf numFmtId="38" fontId="0" fillId="0" borderId="0" xfId="0" applyNumberFormat="1" applyAlignment="1">
      <alignment/>
    </xf>
    <xf numFmtId="0" fontId="1" fillId="0" borderId="1" xfId="0" applyFont="1" applyBorder="1" applyAlignment="1">
      <alignment vertical="top" wrapText="1"/>
    </xf>
    <xf numFmtId="6" fontId="1" fillId="0" borderId="1" xfId="0" applyNumberFormat="1" applyFont="1" applyBorder="1" applyAlignment="1">
      <alignment vertical="top" wrapText="1"/>
    </xf>
    <xf numFmtId="0" fontId="13" fillId="0" borderId="1" xfId="0" applyFont="1" applyBorder="1" applyAlignment="1">
      <alignment vertical="top" wrapText="1"/>
    </xf>
    <xf numFmtId="6" fontId="3" fillId="0" borderId="1" xfId="0" applyNumberFormat="1" applyFont="1" applyBorder="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left"/>
      <protection/>
    </xf>
    <xf numFmtId="0" fontId="0" fillId="0" borderId="0" xfId="0" applyAlignment="1">
      <alignment horizontal="left"/>
    </xf>
    <xf numFmtId="182" fontId="1" fillId="0" borderId="0" xfId="15" applyNumberFormat="1" applyFont="1" applyAlignment="1" applyProtection="1">
      <alignment/>
      <protection/>
    </xf>
    <xf numFmtId="182" fontId="0" fillId="0" borderId="0" xfId="15" applyNumberFormat="1" applyFont="1" applyAlignment="1">
      <alignment/>
    </xf>
    <xf numFmtId="194" fontId="1" fillId="0" borderId="0" xfId="17" applyNumberFormat="1" applyFont="1" applyAlignment="1" applyProtection="1">
      <alignment/>
      <protection/>
    </xf>
    <xf numFmtId="0" fontId="1" fillId="0" borderId="0" xfId="0" applyFont="1" applyAlignment="1" applyProtection="1">
      <alignment wrapText="1"/>
      <protection/>
    </xf>
    <xf numFmtId="0" fontId="1" fillId="0" borderId="0" xfId="0" applyFont="1" applyAlignment="1">
      <alignment wrapText="1"/>
    </xf>
    <xf numFmtId="171" fontId="2" fillId="0" borderId="0" xfId="0" applyNumberFormat="1" applyFont="1" applyAlignment="1" applyProtection="1">
      <alignment wrapText="1"/>
      <protection/>
    </xf>
    <xf numFmtId="0" fontId="0" fillId="0" borderId="0" xfId="0" applyAlignment="1">
      <alignment wrapText="1"/>
    </xf>
    <xf numFmtId="0" fontId="7" fillId="0" borderId="0" xfId="0" applyFont="1" applyAlignment="1">
      <alignment wrapText="1"/>
    </xf>
    <xf numFmtId="8" fontId="7" fillId="0" borderId="0" xfId="0" applyNumberFormat="1" applyFont="1" applyAlignment="1">
      <alignment/>
    </xf>
    <xf numFmtId="0" fontId="11" fillId="0" borderId="0" xfId="0" applyFont="1" applyAlignment="1">
      <alignment/>
    </xf>
    <xf numFmtId="38" fontId="7" fillId="0" borderId="0" xfId="0" applyNumberFormat="1" applyFont="1" applyAlignment="1" applyProtection="1">
      <alignment/>
      <protection/>
    </xf>
    <xf numFmtId="183" fontId="1" fillId="0" borderId="0" xfId="15" applyNumberFormat="1" applyFont="1" applyAlignment="1" applyProtection="1">
      <alignment/>
      <protection/>
    </xf>
    <xf numFmtId="6" fontId="1" fillId="0" borderId="1" xfId="0" applyNumberFormat="1" applyFont="1" applyBorder="1" applyAlignment="1" applyProtection="1">
      <alignment/>
      <protection locked="0"/>
    </xf>
    <xf numFmtId="0" fontId="1" fillId="0" borderId="1" xfId="0" applyFont="1" applyBorder="1" applyAlignment="1">
      <alignment wrapText="1"/>
    </xf>
    <xf numFmtId="38" fontId="1" fillId="0" borderId="0" xfId="0" applyNumberFormat="1" applyFont="1" applyAlignment="1" applyProtection="1">
      <alignment wrapText="1"/>
      <protection/>
    </xf>
    <xf numFmtId="3" fontId="0" fillId="0" borderId="0" xfId="0" applyNumberFormat="1" applyAlignment="1" applyProtection="1">
      <alignment/>
      <protection/>
    </xf>
    <xf numFmtId="171"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wrapText="1"/>
      <protection/>
    </xf>
    <xf numFmtId="8" fontId="7" fillId="0" borderId="0" xfId="0" applyNumberFormat="1" applyFont="1" applyAlignment="1" applyProtection="1">
      <alignment/>
      <protection/>
    </xf>
    <xf numFmtId="8" fontId="1" fillId="0" borderId="1" xfId="0" applyNumberFormat="1" applyFont="1" applyBorder="1" applyAlignment="1">
      <alignment/>
    </xf>
    <xf numFmtId="0" fontId="0" fillId="0" borderId="3" xfId="0" applyBorder="1" applyAlignment="1">
      <alignment/>
    </xf>
    <xf numFmtId="0" fontId="0" fillId="0" borderId="0" xfId="0" applyBorder="1" applyAlignment="1">
      <alignment/>
    </xf>
    <xf numFmtId="0" fontId="0" fillId="0" borderId="4" xfId="0" applyFont="1" applyBorder="1" applyAlignment="1">
      <alignment/>
    </xf>
    <xf numFmtId="0" fontId="0" fillId="0" borderId="3" xfId="0" applyFont="1" applyBorder="1" applyAlignment="1">
      <alignment/>
    </xf>
    <xf numFmtId="180" fontId="1" fillId="0" borderId="0" xfId="0" applyNumberFormat="1" applyFont="1" applyAlignment="1">
      <alignment/>
    </xf>
    <xf numFmtId="180" fontId="1" fillId="0" borderId="0" xfId="0" applyNumberFormat="1" applyFont="1" applyAlignment="1" applyProtection="1">
      <alignment/>
      <protection/>
    </xf>
    <xf numFmtId="180" fontId="0" fillId="0" borderId="0" xfId="0" applyNumberFormat="1" applyAlignment="1">
      <alignment/>
    </xf>
    <xf numFmtId="0" fontId="1" fillId="0" borderId="0" xfId="0" applyFont="1" applyAlignment="1" applyProtection="1">
      <alignment horizontal="left"/>
      <protection/>
    </xf>
    <xf numFmtId="0" fontId="1" fillId="0" borderId="0" xfId="0" applyFont="1" applyAlignment="1" applyProtection="1">
      <alignment horizontal="left" wrapText="1"/>
      <protection/>
    </xf>
    <xf numFmtId="0" fontId="6" fillId="0" borderId="0" xfId="0" applyFont="1" applyAlignment="1" applyProtection="1">
      <alignment horizontal="left"/>
      <protection/>
    </xf>
    <xf numFmtId="180" fontId="1" fillId="0" borderId="0" xfId="0" applyNumberFormat="1" applyFont="1" applyAlignment="1" applyProtection="1">
      <alignment horizontal="left"/>
      <protection/>
    </xf>
    <xf numFmtId="0" fontId="1" fillId="0" borderId="1" xfId="0" applyFont="1" applyBorder="1" applyAlignment="1" applyProtection="1">
      <alignment horizontal="left"/>
      <protection/>
    </xf>
    <xf numFmtId="171" fontId="7" fillId="0" borderId="0" xfId="0" applyNumberFormat="1" applyFont="1" applyAlignment="1" applyProtection="1">
      <alignment horizontal="left"/>
      <protection/>
    </xf>
    <xf numFmtId="171" fontId="2" fillId="0" borderId="0" xfId="0" applyNumberFormat="1" applyFont="1" applyAlignment="1" applyProtection="1">
      <alignment horizontal="left" wrapText="1"/>
      <protection/>
    </xf>
    <xf numFmtId="171" fontId="7" fillId="0" borderId="0" xfId="0" applyNumberFormat="1" applyFont="1" applyAlignment="1" applyProtection="1">
      <alignment horizontal="left" wrapText="1"/>
      <protection/>
    </xf>
    <xf numFmtId="0" fontId="7" fillId="0" borderId="0" xfId="0" applyFont="1" applyAlignment="1" applyProtection="1">
      <alignment horizontal="left"/>
      <protection/>
    </xf>
    <xf numFmtId="10" fontId="5" fillId="0" borderId="0" xfId="21" applyNumberFormat="1" applyFont="1" applyAlignment="1" applyProtection="1">
      <alignment/>
      <protection/>
    </xf>
    <xf numFmtId="8" fontId="5" fillId="0" borderId="0" xfId="0" applyNumberFormat="1" applyFont="1" applyAlignment="1" applyProtection="1">
      <alignment/>
      <protection/>
    </xf>
    <xf numFmtId="9" fontId="7" fillId="0" borderId="0" xfId="21" applyFont="1" applyAlignment="1" applyProtection="1">
      <alignment horizontal="right" vertical="center"/>
      <protection/>
    </xf>
    <xf numFmtId="180" fontId="7" fillId="0" borderId="0" xfId="0" applyNumberFormat="1" applyFont="1" applyAlignment="1" applyProtection="1">
      <alignment/>
      <protection/>
    </xf>
    <xf numFmtId="6" fontId="7" fillId="0" borderId="0" xfId="0" applyNumberFormat="1" applyFont="1" applyAlignment="1" applyProtection="1">
      <alignment/>
      <protection/>
    </xf>
    <xf numFmtId="0" fontId="0" fillId="0" borderId="5" xfId="0" applyNumberFormat="1" applyFont="1" applyFill="1" applyBorder="1" applyAlignment="1" applyProtection="1">
      <alignment wrapText="1"/>
      <protection/>
    </xf>
    <xf numFmtId="0" fontId="0" fillId="0" borderId="0" xfId="0" applyFont="1" applyAlignment="1">
      <alignment wrapText="1"/>
    </xf>
    <xf numFmtId="177" fontId="0" fillId="0" borderId="6" xfId="0" applyNumberFormat="1" applyFont="1" applyFill="1" applyBorder="1" applyAlignment="1" applyProtection="1">
      <alignment/>
      <protection/>
    </xf>
    <xf numFmtId="171" fontId="0" fillId="0" borderId="0" xfId="0" applyNumberFormat="1"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8" fontId="4" fillId="0" borderId="1" xfId="0" applyNumberFormat="1" applyFont="1" applyBorder="1" applyAlignment="1" applyProtection="1">
      <alignment/>
      <protection/>
    </xf>
    <xf numFmtId="6" fontId="1" fillId="0" borderId="0" xfId="0" applyNumberFormat="1" applyFont="1" applyAlignment="1" applyProtection="1">
      <alignment/>
      <protection/>
    </xf>
    <xf numFmtId="183" fontId="18" fillId="0" borderId="0" xfId="15" applyNumberFormat="1" applyFont="1" applyAlignment="1" applyProtection="1">
      <alignment/>
      <protection/>
    </xf>
    <xf numFmtId="180" fontId="1" fillId="0" borderId="1" xfId="0" applyNumberFormat="1" applyFont="1" applyBorder="1" applyAlignment="1">
      <alignment/>
    </xf>
    <xf numFmtId="0" fontId="1" fillId="0" borderId="7" xfId="0" applyNumberFormat="1" applyFont="1" applyFill="1" applyBorder="1" applyAlignment="1" applyProtection="1">
      <alignment wrapText="1"/>
      <protection/>
    </xf>
    <xf numFmtId="0" fontId="1" fillId="0" borderId="8" xfId="0" applyNumberFormat="1" applyFont="1" applyFill="1" applyBorder="1" applyAlignment="1" applyProtection="1">
      <alignment wrapText="1"/>
      <protection/>
    </xf>
    <xf numFmtId="0" fontId="1" fillId="0" borderId="9" xfId="0" applyNumberFormat="1" applyFont="1" applyFill="1" applyBorder="1" applyAlignment="1" applyProtection="1">
      <alignment wrapText="1"/>
      <protection/>
    </xf>
    <xf numFmtId="0" fontId="1" fillId="0" borderId="6" xfId="0" applyNumberFormat="1" applyFont="1" applyFill="1" applyBorder="1" applyAlignment="1" applyProtection="1">
      <alignment wrapText="1"/>
      <protection/>
    </xf>
    <xf numFmtId="0" fontId="1" fillId="0" borderId="6" xfId="0" applyNumberFormat="1" applyFont="1" applyFill="1" applyBorder="1" applyAlignment="1" applyProtection="1">
      <alignment/>
      <protection/>
    </xf>
    <xf numFmtId="3" fontId="1" fillId="0" borderId="6" xfId="0" applyNumberFormat="1" applyFont="1" applyFill="1" applyBorder="1" applyAlignment="1" applyProtection="1">
      <alignment/>
      <protection/>
    </xf>
    <xf numFmtId="185" fontId="1" fillId="0" borderId="1" xfId="0" applyNumberFormat="1" applyFont="1" applyFill="1" applyBorder="1" applyAlignment="1" applyProtection="1">
      <alignment/>
      <protection/>
    </xf>
    <xf numFmtId="0" fontId="1" fillId="0" borderId="10" xfId="0" applyFont="1" applyBorder="1" applyAlignment="1">
      <alignment wrapText="1"/>
    </xf>
    <xf numFmtId="0" fontId="1" fillId="0" borderId="1" xfId="0" applyNumberFormat="1" applyFont="1" applyFill="1" applyBorder="1" applyAlignment="1" applyProtection="1">
      <alignment wrapText="1"/>
      <protection/>
    </xf>
    <xf numFmtId="3" fontId="1" fillId="0" borderId="1" xfId="0" applyNumberFormat="1" applyFont="1" applyFill="1" applyBorder="1" applyAlignment="1" applyProtection="1">
      <alignment/>
      <protection/>
    </xf>
    <xf numFmtId="3" fontId="1" fillId="0" borderId="1" xfId="0" applyNumberFormat="1" applyFont="1" applyBorder="1" applyAlignment="1">
      <alignment/>
    </xf>
    <xf numFmtId="0" fontId="1" fillId="0" borderId="11" xfId="0" applyFont="1" applyBorder="1" applyAlignment="1">
      <alignment wrapText="1"/>
    </xf>
    <xf numFmtId="6" fontId="1" fillId="0" borderId="0" xfId="0" applyNumberFormat="1" applyFont="1" applyAlignment="1" applyProtection="1">
      <alignment horizontal="right"/>
      <protection/>
    </xf>
    <xf numFmtId="6" fontId="4" fillId="0" borderId="0" xfId="0" applyNumberFormat="1" applyFont="1" applyAlignment="1" applyProtection="1">
      <alignment horizontal="right"/>
      <protection/>
    </xf>
    <xf numFmtId="2" fontId="7" fillId="0" borderId="0" xfId="0" applyNumberFormat="1" applyFont="1" applyAlignment="1" applyProtection="1">
      <alignment/>
      <protection/>
    </xf>
    <xf numFmtId="0" fontId="9" fillId="0" borderId="0" xfId="0" applyFont="1" applyAlignment="1" applyProtection="1">
      <alignment horizontal="left"/>
      <protection/>
    </xf>
    <xf numFmtId="10" fontId="1" fillId="0" borderId="0" xfId="21" applyNumberFormat="1" applyFont="1" applyAlignment="1" applyProtection="1">
      <alignment/>
      <protection/>
    </xf>
    <xf numFmtId="4" fontId="0" fillId="0" borderId="0" xfId="0" applyNumberFormat="1" applyAlignment="1">
      <alignment horizontal="left"/>
    </xf>
    <xf numFmtId="10" fontId="0" fillId="0" borderId="0" xfId="0" applyNumberFormat="1" applyAlignment="1">
      <alignment/>
    </xf>
    <xf numFmtId="194" fontId="1" fillId="0" borderId="0" xfId="0" applyNumberFormat="1" applyFont="1" applyAlignment="1" applyProtection="1">
      <alignment/>
      <protection/>
    </xf>
    <xf numFmtId="9" fontId="17" fillId="0" borderId="0" xfId="0" applyNumberFormat="1" applyFont="1" applyBorder="1" applyAlignment="1">
      <alignment horizontal="center" wrapText="1"/>
    </xf>
    <xf numFmtId="8" fontId="7" fillId="0" borderId="12" xfId="0" applyNumberFormat="1" applyFont="1" applyBorder="1" applyAlignment="1">
      <alignment/>
    </xf>
    <xf numFmtId="8" fontId="7" fillId="0" borderId="13" xfId="0" applyNumberFormat="1" applyFont="1" applyBorder="1" applyAlignment="1">
      <alignment/>
    </xf>
    <xf numFmtId="8" fontId="7" fillId="0" borderId="14" xfId="0" applyNumberFormat="1" applyFont="1" applyBorder="1" applyAlignment="1">
      <alignment/>
    </xf>
    <xf numFmtId="8" fontId="7" fillId="0" borderId="15" xfId="0" applyNumberFormat="1" applyFont="1" applyBorder="1" applyAlignment="1">
      <alignment/>
    </xf>
    <xf numFmtId="8" fontId="7" fillId="0" borderId="0" xfId="0" applyNumberFormat="1" applyFont="1" applyBorder="1" applyAlignment="1">
      <alignment/>
    </xf>
    <xf numFmtId="8" fontId="7" fillId="0" borderId="16" xfId="0" applyNumberFormat="1" applyFont="1" applyBorder="1" applyAlignment="1">
      <alignment/>
    </xf>
    <xf numFmtId="8" fontId="7" fillId="0" borderId="4" xfId="0" applyNumberFormat="1" applyFont="1" applyBorder="1" applyAlignment="1">
      <alignment/>
    </xf>
    <xf numFmtId="8" fontId="7" fillId="0" borderId="3" xfId="0" applyNumberFormat="1" applyFont="1" applyBorder="1" applyAlignment="1">
      <alignment/>
    </xf>
    <xf numFmtId="8" fontId="7" fillId="0" borderId="17" xfId="0" applyNumberFormat="1" applyFont="1" applyBorder="1" applyAlignment="1">
      <alignment/>
    </xf>
    <xf numFmtId="0" fontId="7" fillId="0" borderId="0" xfId="0" applyFont="1" applyAlignment="1">
      <alignment horizontal="center" wrapText="1"/>
    </xf>
    <xf numFmtId="0" fontId="2" fillId="0" borderId="0" xfId="0" applyFont="1" applyAlignment="1">
      <alignment wrapText="1"/>
    </xf>
    <xf numFmtId="181" fontId="7" fillId="0" borderId="0" xfId="21" applyNumberFormat="1" applyFont="1" applyAlignment="1" applyProtection="1">
      <alignment horizontal="right" vertical="center"/>
      <protection/>
    </xf>
    <xf numFmtId="215" fontId="13" fillId="0" borderId="0" xfId="17" applyNumberFormat="1" applyFont="1" applyAlignment="1">
      <alignment/>
    </xf>
    <xf numFmtId="183" fontId="1" fillId="0" borderId="0" xfId="0" applyNumberFormat="1" applyFont="1" applyAlignment="1" applyProtection="1">
      <alignment horizontal="left"/>
      <protection/>
    </xf>
    <xf numFmtId="183" fontId="0" fillId="0" borderId="0" xfId="15" applyNumberFormat="1" applyFont="1" applyAlignment="1">
      <alignment/>
    </xf>
    <xf numFmtId="0" fontId="4" fillId="0" borderId="7" xfId="0" applyNumberFormat="1" applyFont="1" applyFill="1" applyBorder="1" applyAlignment="1" applyProtection="1">
      <alignment wrapText="1"/>
      <protection/>
    </xf>
    <xf numFmtId="0" fontId="4" fillId="0" borderId="6" xfId="0" applyNumberFormat="1" applyFont="1" applyFill="1" applyBorder="1" applyAlignment="1" applyProtection="1">
      <alignment/>
      <protection locked="0"/>
    </xf>
    <xf numFmtId="0" fontId="1" fillId="0" borderId="18" xfId="0" applyFont="1" applyBorder="1" applyAlignment="1">
      <alignment vertical="top" wrapText="1"/>
    </xf>
    <xf numFmtId="177" fontId="0" fillId="0" borderId="0" xfId="0" applyNumberFormat="1" applyFont="1" applyAlignment="1">
      <alignment/>
    </xf>
    <xf numFmtId="0" fontId="1" fillId="0" borderId="0" xfId="0" applyFont="1" applyFill="1" applyBorder="1" applyAlignment="1">
      <alignment vertical="top" wrapText="1"/>
    </xf>
    <xf numFmtId="0" fontId="1" fillId="0" borderId="1" xfId="0" applyFont="1" applyBorder="1" applyAlignment="1">
      <alignment/>
    </xf>
    <xf numFmtId="0" fontId="0" fillId="0" borderId="0" xfId="0" applyFill="1" applyBorder="1" applyAlignment="1">
      <alignment/>
    </xf>
    <xf numFmtId="0" fontId="19" fillId="0" borderId="0" xfId="0" applyFont="1" applyAlignment="1">
      <alignment wrapText="1"/>
    </xf>
    <xf numFmtId="211" fontId="7" fillId="2" borderId="1" xfId="0" applyNumberFormat="1" applyFont="1" applyFill="1" applyBorder="1" applyAlignment="1" applyProtection="1">
      <alignment/>
      <protection locked="0"/>
    </xf>
    <xf numFmtId="0" fontId="19" fillId="0" borderId="0" xfId="0" applyFont="1" applyAlignment="1">
      <alignment/>
    </xf>
    <xf numFmtId="171" fontId="19" fillId="0" borderId="0" xfId="0" applyNumberFormat="1" applyFont="1" applyAlignment="1">
      <alignment/>
    </xf>
    <xf numFmtId="215" fontId="1" fillId="0" borderId="7" xfId="17" applyNumberFormat="1" applyFont="1" applyBorder="1" applyAlignment="1">
      <alignment wrapText="1"/>
    </xf>
    <xf numFmtId="1" fontId="3" fillId="0" borderId="0" xfId="0" applyNumberFormat="1" applyFont="1" applyAlignment="1" applyProtection="1">
      <alignment/>
      <protection locked="0"/>
    </xf>
    <xf numFmtId="215" fontId="1" fillId="0" borderId="19" xfId="17" applyNumberFormat="1" applyFont="1" applyBorder="1" applyAlignment="1">
      <alignment wrapText="1"/>
    </xf>
    <xf numFmtId="215" fontId="1" fillId="0" borderId="6" xfId="17" applyNumberFormat="1" applyFont="1" applyBorder="1" applyAlignment="1">
      <alignment wrapText="1"/>
    </xf>
    <xf numFmtId="215" fontId="1" fillId="0" borderId="1" xfId="17" applyNumberFormat="1" applyFont="1" applyBorder="1" applyAlignment="1">
      <alignment wrapText="1"/>
    </xf>
    <xf numFmtId="215" fontId="1" fillId="0" borderId="0" xfId="17" applyNumberFormat="1" applyFont="1" applyAlignment="1">
      <alignment wrapText="1"/>
    </xf>
    <xf numFmtId="215" fontId="1" fillId="0" borderId="0" xfId="17" applyNumberFormat="1" applyFont="1" applyAlignment="1">
      <alignment/>
    </xf>
    <xf numFmtId="3" fontId="7" fillId="2" borderId="1" xfId="0" applyNumberFormat="1" applyFont="1" applyFill="1" applyBorder="1" applyAlignment="1" applyProtection="1">
      <alignment/>
      <protection locked="0"/>
    </xf>
    <xf numFmtId="194" fontId="7" fillId="2" borderId="1" xfId="17" applyNumberFormat="1" applyFont="1" applyFill="1" applyBorder="1" applyAlignment="1" applyProtection="1">
      <alignment/>
      <protection locked="0"/>
    </xf>
    <xf numFmtId="44" fontId="7" fillId="2" borderId="1" xfId="17" applyNumberFormat="1" applyFont="1" applyFill="1" applyBorder="1" applyAlignment="1" applyProtection="1">
      <alignment/>
      <protection locked="0"/>
    </xf>
    <xf numFmtId="213" fontId="7" fillId="2" borderId="1" xfId="0" applyNumberFormat="1" applyFont="1" applyFill="1" applyBorder="1" applyAlignment="1" applyProtection="1">
      <alignment/>
      <protection locked="0"/>
    </xf>
    <xf numFmtId="3" fontId="7" fillId="2" borderId="1" xfId="0" applyNumberFormat="1" applyFont="1" applyFill="1" applyBorder="1" applyAlignment="1" applyProtection="1">
      <alignment wrapText="1"/>
      <protection locked="0"/>
    </xf>
    <xf numFmtId="4" fontId="7" fillId="2" borderId="1" xfId="0" applyNumberFormat="1" applyFont="1" applyFill="1" applyBorder="1" applyAlignment="1" applyProtection="1">
      <alignment wrapText="1"/>
      <protection locked="0"/>
    </xf>
    <xf numFmtId="213" fontId="7" fillId="2" borderId="1" xfId="0" applyNumberFormat="1" applyFont="1" applyFill="1" applyBorder="1" applyAlignment="1" applyProtection="1">
      <alignment wrapText="1"/>
      <protection locked="0"/>
    </xf>
    <xf numFmtId="3" fontId="7" fillId="2" borderId="1" xfId="0" applyNumberFormat="1" applyFont="1" applyFill="1" applyBorder="1" applyAlignment="1" applyProtection="1">
      <alignment horizontal="center" wrapText="1"/>
      <protection locked="0"/>
    </xf>
    <xf numFmtId="44" fontId="7" fillId="2" borderId="1" xfId="17" applyNumberFormat="1" applyFont="1" applyFill="1" applyBorder="1" applyAlignment="1" applyProtection="1">
      <alignment horizontal="center"/>
      <protection locked="0"/>
    </xf>
    <xf numFmtId="213" fontId="7" fillId="2" borderId="1" xfId="0" applyNumberFormat="1" applyFont="1" applyFill="1" applyBorder="1" applyAlignment="1" applyProtection="1">
      <alignment horizontal="center" wrapText="1"/>
      <protection locked="0"/>
    </xf>
    <xf numFmtId="9" fontId="7" fillId="2" borderId="1" xfId="21" applyFont="1" applyFill="1" applyBorder="1" applyAlignment="1" applyProtection="1">
      <alignment horizontal="center" wrapText="1"/>
      <protection locked="0"/>
    </xf>
    <xf numFmtId="3" fontId="7" fillId="2" borderId="1" xfId="0" applyNumberFormat="1" applyFont="1" applyFill="1" applyBorder="1" applyAlignment="1" applyProtection="1">
      <alignment horizontal="center"/>
      <protection locked="0"/>
    </xf>
    <xf numFmtId="171" fontId="7" fillId="0" borderId="0" xfId="0" applyNumberFormat="1" applyFont="1" applyBorder="1" applyAlignment="1" applyProtection="1">
      <alignment horizontal="left"/>
      <protection/>
    </xf>
    <xf numFmtId="215" fontId="1" fillId="0" borderId="0" xfId="17" applyNumberFormat="1" applyFont="1" applyBorder="1" applyAlignment="1">
      <alignment wrapText="1"/>
    </xf>
    <xf numFmtId="4" fontId="7" fillId="2" borderId="1" xfId="0" applyNumberFormat="1" applyFont="1" applyFill="1" applyBorder="1" applyAlignment="1" applyProtection="1">
      <alignment horizontal="center" wrapText="1"/>
      <protection locked="0"/>
    </xf>
    <xf numFmtId="178" fontId="1" fillId="0" borderId="1" xfId="0" applyNumberFormat="1" applyFont="1" applyBorder="1" applyAlignment="1">
      <alignment horizontal="center" wrapText="1"/>
    </xf>
    <xf numFmtId="194" fontId="1" fillId="0" borderId="1" xfId="17" applyNumberFormat="1" applyFont="1" applyBorder="1" applyAlignment="1">
      <alignment horizontal="center" wrapText="1"/>
    </xf>
    <xf numFmtId="0" fontId="20" fillId="0" borderId="0" xfId="0" applyFont="1" applyAlignment="1">
      <alignment/>
    </xf>
    <xf numFmtId="0" fontId="20" fillId="0" borderId="0" xfId="0" applyFont="1" applyAlignment="1" applyProtection="1">
      <alignment horizontal="left"/>
      <protection/>
    </xf>
    <xf numFmtId="1" fontId="0" fillId="0" borderId="0" xfId="0" applyNumberFormat="1" applyAlignment="1">
      <alignment/>
    </xf>
    <xf numFmtId="194" fontId="14" fillId="0" borderId="0" xfId="17" applyNumberFormat="1" applyFont="1" applyAlignment="1">
      <alignment/>
    </xf>
    <xf numFmtId="0" fontId="7" fillId="0" borderId="1" xfId="0" applyFont="1" applyBorder="1" applyAlignment="1" applyProtection="1">
      <alignment/>
      <protection/>
    </xf>
    <xf numFmtId="3" fontId="1" fillId="0" borderId="1" xfId="0" applyNumberFormat="1" applyFont="1" applyFill="1" applyBorder="1" applyAlignment="1" applyProtection="1">
      <alignment wrapText="1"/>
      <protection/>
    </xf>
    <xf numFmtId="0" fontId="1" fillId="0" borderId="0" xfId="0" applyFont="1" applyAlignment="1">
      <alignment horizontal="center"/>
    </xf>
    <xf numFmtId="0" fontId="1" fillId="0" borderId="1" xfId="0" applyFont="1" applyBorder="1" applyAlignment="1" applyProtection="1">
      <alignment wrapText="1"/>
      <protection/>
    </xf>
    <xf numFmtId="0" fontId="28" fillId="0" borderId="0" xfId="0" applyFont="1" applyAlignment="1">
      <alignment horizontal="center"/>
    </xf>
    <xf numFmtId="8" fontId="0" fillId="0" borderId="0" xfId="0" applyNumberFormat="1" applyAlignment="1">
      <alignment/>
    </xf>
    <xf numFmtId="0" fontId="20" fillId="0" borderId="3" xfId="0" applyFont="1" applyBorder="1" applyAlignment="1">
      <alignment wrapText="1"/>
    </xf>
    <xf numFmtId="0" fontId="20" fillId="0" borderId="3" xfId="0" applyFont="1" applyBorder="1" applyAlignment="1">
      <alignment/>
    </xf>
    <xf numFmtId="0" fontId="23" fillId="0" borderId="3" xfId="0" applyFont="1" applyBorder="1" applyAlignment="1">
      <alignment/>
    </xf>
    <xf numFmtId="0" fontId="23" fillId="0" borderId="0" xfId="0" applyFont="1" applyAlignment="1">
      <alignment/>
    </xf>
    <xf numFmtId="0" fontId="1" fillId="0" borderId="1" xfId="0" applyFont="1" applyBorder="1" applyAlignment="1">
      <alignment horizontal="center" wrapText="1"/>
    </xf>
    <xf numFmtId="0" fontId="0" fillId="0" borderId="0" xfId="0" applyAlignment="1">
      <alignment horizontal="center" wrapText="1"/>
    </xf>
    <xf numFmtId="3" fontId="7" fillId="0" borderId="0" xfId="0" applyNumberFormat="1" applyFont="1" applyAlignment="1">
      <alignment/>
    </xf>
    <xf numFmtId="0" fontId="0" fillId="0" borderId="0" xfId="0" applyAlignment="1">
      <alignment horizontal="center"/>
    </xf>
    <xf numFmtId="0" fontId="2" fillId="0" borderId="0" xfId="0" applyFont="1" applyAlignment="1">
      <alignment horizontal="center"/>
    </xf>
    <xf numFmtId="183" fontId="4" fillId="0" borderId="6" xfId="15" applyNumberFormat="1" applyFont="1" applyFill="1" applyBorder="1" applyAlignment="1" applyProtection="1">
      <alignment/>
      <protection locked="0"/>
    </xf>
    <xf numFmtId="0" fontId="0" fillId="0" borderId="0" xfId="0" applyAlignment="1" applyProtection="1">
      <alignment horizontal="center" wrapText="1"/>
      <protection/>
    </xf>
    <xf numFmtId="0" fontId="1" fillId="0" borderId="0" xfId="0" applyFont="1" applyAlignment="1" applyProtection="1">
      <alignment horizontal="center"/>
      <protection/>
    </xf>
    <xf numFmtId="0" fontId="0" fillId="0" borderId="0" xfId="0" applyAlignment="1" applyProtection="1">
      <alignment horizontal="center"/>
      <protection/>
    </xf>
    <xf numFmtId="43" fontId="1" fillId="0" borderId="0" xfId="0" applyNumberFormat="1" applyFont="1" applyAlignment="1" applyProtection="1">
      <alignment horizontal="center"/>
      <protection/>
    </xf>
    <xf numFmtId="43" fontId="1" fillId="0" borderId="0" xfId="15" applyNumberFormat="1" applyFont="1" applyAlignment="1" applyProtection="1">
      <alignment horizontal="center"/>
      <protection/>
    </xf>
    <xf numFmtId="43" fontId="1" fillId="0" borderId="0" xfId="15" applyNumberFormat="1" applyFont="1" applyAlignment="1" applyProtection="1">
      <alignment horizontal="center"/>
      <protection locked="0"/>
    </xf>
    <xf numFmtId="3" fontId="1" fillId="0" borderId="0" xfId="0" applyNumberFormat="1" applyFont="1" applyAlignment="1" applyProtection="1">
      <alignment horizontal="center"/>
      <protection/>
    </xf>
    <xf numFmtId="8" fontId="4" fillId="0" borderId="1" xfId="0" applyNumberFormat="1" applyFont="1" applyBorder="1" applyAlignment="1" applyProtection="1">
      <alignment horizontal="center"/>
      <protection/>
    </xf>
    <xf numFmtId="8" fontId="4" fillId="0" borderId="0" xfId="0" applyNumberFormat="1" applyFont="1" applyAlignment="1" applyProtection="1">
      <alignment horizontal="center"/>
      <protection/>
    </xf>
    <xf numFmtId="198" fontId="7" fillId="2" borderId="1" xfId="17" applyNumberFormat="1" applyFont="1" applyFill="1" applyBorder="1" applyAlignment="1" applyProtection="1">
      <alignment horizontal="center"/>
      <protection locked="0"/>
    </xf>
    <xf numFmtId="182" fontId="1" fillId="0" borderId="0" xfId="15" applyNumberFormat="1" applyFont="1" applyAlignment="1" applyProtection="1">
      <alignment horizontal="center"/>
      <protection/>
    </xf>
    <xf numFmtId="0" fontId="20" fillId="0" borderId="0" xfId="0" applyFont="1" applyAlignment="1">
      <alignment horizontal="left"/>
    </xf>
    <xf numFmtId="0" fontId="0" fillId="0" borderId="6" xfId="0" applyNumberFormat="1" applyFont="1" applyFill="1" applyBorder="1" applyAlignment="1" applyProtection="1">
      <alignment horizontal="left" wrapText="1"/>
      <protection/>
    </xf>
    <xf numFmtId="0" fontId="0" fillId="0" borderId="1" xfId="0" applyNumberFormat="1" applyFont="1" applyFill="1" applyBorder="1" applyAlignment="1" applyProtection="1">
      <alignment horizontal="left" wrapText="1"/>
      <protection/>
    </xf>
    <xf numFmtId="194" fontId="7" fillId="0" borderId="1" xfId="0" applyNumberFormat="1" applyFont="1" applyBorder="1" applyAlignment="1">
      <alignment vertical="top" wrapText="1"/>
    </xf>
    <xf numFmtId="194" fontId="0" fillId="0" borderId="0" xfId="0" applyNumberFormat="1" applyAlignment="1">
      <alignment/>
    </xf>
    <xf numFmtId="194" fontId="13" fillId="0" borderId="1" xfId="0" applyNumberFormat="1" applyFont="1" applyBorder="1" applyAlignment="1">
      <alignment/>
    </xf>
    <xf numFmtId="0" fontId="11" fillId="0" borderId="0" xfId="0" applyFont="1" applyAlignment="1">
      <alignment horizontal="left"/>
    </xf>
    <xf numFmtId="0" fontId="28" fillId="0" borderId="0" xfId="0" applyFont="1" applyAlignment="1">
      <alignment/>
    </xf>
    <xf numFmtId="194" fontId="0" fillId="0" borderId="0" xfId="0" applyNumberFormat="1" applyBorder="1" applyAlignment="1">
      <alignment/>
    </xf>
    <xf numFmtId="3" fontId="7" fillId="0" borderId="0" xfId="0" applyNumberFormat="1" applyFont="1" applyAlignment="1">
      <alignment wrapText="1"/>
    </xf>
    <xf numFmtId="4" fontId="1" fillId="0" borderId="0" xfId="0" applyNumberFormat="1" applyFont="1" applyAlignment="1" applyProtection="1">
      <alignment wrapText="1"/>
      <protection/>
    </xf>
    <xf numFmtId="10" fontId="7" fillId="2" borderId="1" xfId="21" applyNumberFormat="1" applyFont="1" applyFill="1" applyBorder="1" applyAlignment="1" applyProtection="1">
      <alignment wrapText="1"/>
      <protection locked="0"/>
    </xf>
    <xf numFmtId="180" fontId="29" fillId="0" borderId="0" xfId="0" applyNumberFormat="1" applyFont="1" applyAlignment="1" applyProtection="1">
      <alignment/>
      <protection/>
    </xf>
    <xf numFmtId="6" fontId="1" fillId="0" borderId="0" xfId="0" applyNumberFormat="1" applyFont="1" applyAlignment="1" applyProtection="1">
      <alignment horizontal="left"/>
      <protection/>
    </xf>
    <xf numFmtId="0" fontId="29" fillId="0" borderId="0" xfId="0" applyFont="1" applyAlignment="1" applyProtection="1">
      <alignment/>
      <protection/>
    </xf>
    <xf numFmtId="3" fontId="0" fillId="0" borderId="0" xfId="0" applyNumberFormat="1" applyAlignment="1">
      <alignment/>
    </xf>
    <xf numFmtId="3" fontId="1" fillId="0" borderId="0" xfId="0" applyNumberFormat="1" applyFont="1" applyAlignment="1">
      <alignment horizontal="left"/>
    </xf>
    <xf numFmtId="3" fontId="1" fillId="0" borderId="0" xfId="0" applyNumberFormat="1" applyFont="1" applyAlignment="1">
      <alignment wrapText="1"/>
    </xf>
    <xf numFmtId="194" fontId="0" fillId="0" borderId="0" xfId="0" applyNumberFormat="1" applyAlignment="1" applyProtection="1">
      <alignment horizontal="left"/>
      <protection/>
    </xf>
    <xf numFmtId="10" fontId="0" fillId="0" borderId="0" xfId="21" applyNumberFormat="1" applyFont="1" applyAlignment="1">
      <alignment/>
    </xf>
    <xf numFmtId="0" fontId="30" fillId="0" borderId="0" xfId="0" applyFont="1" applyAlignment="1" applyProtection="1">
      <alignment horizontal="center"/>
      <protection/>
    </xf>
    <xf numFmtId="0" fontId="31" fillId="0" borderId="0" xfId="0" applyFont="1" applyAlignment="1" applyProtection="1">
      <alignment horizontal="center"/>
      <protection/>
    </xf>
    <xf numFmtId="0" fontId="31" fillId="0" borderId="0" xfId="0" applyFont="1" applyAlignment="1">
      <alignment horizontal="center"/>
    </xf>
    <xf numFmtId="194" fontId="30" fillId="0" borderId="0" xfId="0" applyNumberFormat="1" applyFont="1" applyAlignment="1" applyProtection="1">
      <alignment horizontal="right"/>
      <protection/>
    </xf>
    <xf numFmtId="180" fontId="6" fillId="0" borderId="0" xfId="0" applyNumberFormat="1" applyFont="1" applyAlignment="1" applyProtection="1">
      <alignment horizontal="left"/>
      <protection/>
    </xf>
    <xf numFmtId="0" fontId="28" fillId="0" borderId="0" xfId="0" applyFont="1" applyAlignment="1">
      <alignment/>
    </xf>
    <xf numFmtId="194" fontId="6" fillId="0" borderId="0" xfId="0" applyNumberFormat="1" applyFont="1" applyAlignment="1" applyProtection="1">
      <alignment/>
      <protection/>
    </xf>
    <xf numFmtId="194" fontId="28" fillId="0" borderId="0" xfId="0" applyNumberFormat="1" applyFont="1" applyAlignment="1" applyProtection="1">
      <alignment horizontal="left"/>
      <protection/>
    </xf>
    <xf numFmtId="183" fontId="0" fillId="0" borderId="0" xfId="15" applyNumberFormat="1" applyFont="1" applyAlignment="1">
      <alignment/>
    </xf>
    <xf numFmtId="0" fontId="6" fillId="0" borderId="0" xfId="0" applyFont="1" applyAlignment="1">
      <alignment horizontal="left"/>
    </xf>
    <xf numFmtId="0" fontId="20" fillId="0" borderId="0" xfId="0" applyFont="1" applyAlignment="1">
      <alignment horizontal="center"/>
    </xf>
    <xf numFmtId="0" fontId="23" fillId="0" borderId="0" xfId="0" applyFont="1" applyAlignment="1">
      <alignment/>
    </xf>
    <xf numFmtId="3" fontId="20" fillId="2" borderId="1" xfId="0" applyNumberFormat="1" applyFont="1" applyFill="1" applyBorder="1" applyAlignment="1" applyProtection="1">
      <alignment/>
      <protection locked="0"/>
    </xf>
    <xf numFmtId="218" fontId="20" fillId="2" borderId="1" xfId="15" applyNumberFormat="1" applyFont="1" applyFill="1" applyBorder="1" applyAlignment="1" applyProtection="1">
      <alignment horizontal="center"/>
      <protection locked="0"/>
    </xf>
    <xf numFmtId="198" fontId="20" fillId="2" borderId="1" xfId="0" applyNumberFormat="1" applyFont="1" applyFill="1" applyBorder="1" applyAlignment="1" applyProtection="1">
      <alignment horizontal="center"/>
      <protection locked="0"/>
    </xf>
    <xf numFmtId="0" fontId="0" fillId="0" borderId="0" xfId="0" applyNumberFormat="1" applyAlignment="1">
      <alignment/>
    </xf>
    <xf numFmtId="0" fontId="0" fillId="0" borderId="0" xfId="0" applyAlignment="1">
      <alignment/>
    </xf>
    <xf numFmtId="0" fontId="0" fillId="0" borderId="0" xfId="0" applyNumberFormat="1" applyAlignment="1">
      <alignment/>
    </xf>
    <xf numFmtId="0" fontId="23" fillId="0" borderId="0" xfId="0" applyNumberFormat="1" applyFont="1" applyAlignment="1">
      <alignment/>
    </xf>
    <xf numFmtId="0" fontId="32" fillId="0" borderId="0" xfId="0" applyFont="1" applyAlignment="1">
      <alignment/>
    </xf>
    <xf numFmtId="0" fontId="19" fillId="0" borderId="0" xfId="0" applyFont="1" applyAlignment="1">
      <alignment/>
    </xf>
    <xf numFmtId="0" fontId="0" fillId="0" borderId="0" xfId="0" applyFont="1" applyAlignment="1">
      <alignment/>
    </xf>
    <xf numFmtId="0" fontId="23" fillId="0" borderId="0" xfId="0" applyFont="1" applyAlignment="1">
      <alignment/>
    </xf>
    <xf numFmtId="0" fontId="22" fillId="0" borderId="0" xfId="0" applyNumberFormat="1" applyFont="1" applyAlignment="1">
      <alignment/>
    </xf>
    <xf numFmtId="0" fontId="9" fillId="0" borderId="0" xfId="0" applyFont="1" applyAlignment="1">
      <alignment horizontal="center"/>
    </xf>
    <xf numFmtId="0" fontId="23" fillId="2" borderId="1" xfId="0" applyNumberFormat="1" applyFont="1" applyFill="1" applyBorder="1" applyAlignment="1">
      <alignment/>
    </xf>
    <xf numFmtId="0" fontId="15" fillId="0" borderId="0" xfId="20" applyAlignment="1" applyProtection="1">
      <alignment/>
      <protection/>
    </xf>
    <xf numFmtId="3" fontId="13" fillId="0" borderId="0" xfId="0" applyNumberFormat="1" applyFont="1" applyAlignment="1">
      <alignment/>
    </xf>
    <xf numFmtId="194" fontId="33" fillId="0" borderId="1" xfId="0" applyNumberFormat="1" applyFont="1" applyBorder="1" applyAlignment="1">
      <alignment horizontal="right"/>
    </xf>
    <xf numFmtId="0" fontId="13" fillId="0" borderId="0" xfId="0" applyFont="1" applyAlignment="1" applyProtection="1">
      <alignment horizontal="left"/>
      <protection/>
    </xf>
    <xf numFmtId="0" fontId="13" fillId="0" borderId="0" xfId="0" applyFont="1" applyAlignment="1" applyProtection="1">
      <alignment/>
      <protection/>
    </xf>
    <xf numFmtId="171" fontId="13" fillId="0" borderId="0" xfId="0" applyNumberFormat="1" applyFont="1" applyAlignment="1" applyProtection="1">
      <alignment/>
      <protection/>
    </xf>
    <xf numFmtId="8" fontId="13" fillId="0" borderId="0" xfId="0" applyNumberFormat="1" applyFont="1" applyAlignment="1" applyProtection="1">
      <alignment/>
      <protection/>
    </xf>
    <xf numFmtId="10" fontId="28" fillId="0" borderId="0" xfId="21" applyNumberFormat="1" applyFont="1" applyAlignment="1">
      <alignment/>
    </xf>
    <xf numFmtId="44" fontId="7" fillId="0" borderId="0" xfId="17" applyFont="1" applyBorder="1" applyAlignment="1">
      <alignment wrapText="1"/>
    </xf>
    <xf numFmtId="1" fontId="7" fillId="0" borderId="0" xfId="0" applyNumberFormat="1" applyFont="1" applyAlignment="1" applyProtection="1">
      <alignment wrapText="1"/>
      <protection/>
    </xf>
    <xf numFmtId="9" fontId="20" fillId="0" borderId="0" xfId="0" applyNumberFormat="1" applyFont="1" applyBorder="1" applyAlignment="1">
      <alignment horizontal="center" wrapText="1"/>
    </xf>
    <xf numFmtId="1" fontId="7" fillId="0" borderId="0" xfId="0" applyNumberFormat="1" applyFont="1" applyAlignment="1" applyProtection="1">
      <alignment horizontal="right" wrapText="1"/>
      <protection/>
    </xf>
    <xf numFmtId="1" fontId="13" fillId="0" borderId="0" xfId="0" applyNumberFormat="1" applyFont="1" applyAlignment="1">
      <alignment/>
    </xf>
    <xf numFmtId="1" fontId="20" fillId="0" borderId="0" xfId="0" applyNumberFormat="1" applyFont="1" applyAlignment="1">
      <alignment horizontal="center" wrapText="1"/>
    </xf>
    <xf numFmtId="6" fontId="7" fillId="0" borderId="0" xfId="0" applyNumberFormat="1" applyFont="1" applyBorder="1" applyAlignment="1" applyProtection="1">
      <alignment horizontal="left"/>
      <protection/>
    </xf>
    <xf numFmtId="0" fontId="0" fillId="0" borderId="0" xfId="0" applyBorder="1" applyAlignment="1">
      <alignment horizontal="left"/>
    </xf>
    <xf numFmtId="0" fontId="9" fillId="0" borderId="0" xfId="0" applyFont="1" applyAlignment="1">
      <alignment horizontal="left"/>
    </xf>
    <xf numFmtId="171" fontId="7" fillId="0" borderId="0" xfId="0" applyNumberFormat="1" applyFont="1" applyBorder="1" applyAlignment="1" applyProtection="1">
      <alignment horizontal="left" wrapText="1"/>
      <protection/>
    </xf>
    <xf numFmtId="171" fontId="13" fillId="0" borderId="1" xfId="0" applyNumberFormat="1" applyFont="1" applyBorder="1" applyAlignment="1" applyProtection="1">
      <alignment/>
      <protection/>
    </xf>
    <xf numFmtId="171" fontId="21" fillId="0" borderId="1" xfId="0" applyNumberFormat="1" applyFont="1" applyBorder="1" applyAlignment="1" applyProtection="1">
      <alignment horizontal="left"/>
      <protection/>
    </xf>
    <xf numFmtId="171" fontId="20" fillId="0" borderId="1" xfId="0" applyNumberFormat="1" applyFont="1" applyBorder="1" applyAlignment="1" applyProtection="1">
      <alignment/>
      <protection/>
    </xf>
    <xf numFmtId="171" fontId="21" fillId="0" borderId="0" xfId="0" applyNumberFormat="1" applyFont="1" applyAlignment="1" applyProtection="1">
      <alignment horizontal="left"/>
      <protection/>
    </xf>
    <xf numFmtId="171" fontId="13" fillId="0" borderId="1" xfId="0" applyNumberFormat="1" applyFont="1" applyBorder="1" applyAlignment="1" applyProtection="1">
      <alignment horizontal="left"/>
      <protection/>
    </xf>
    <xf numFmtId="0" fontId="0" fillId="0" borderId="0" xfId="0" applyAlignment="1">
      <alignment wrapText="1"/>
    </xf>
    <xf numFmtId="44" fontId="7" fillId="2" borderId="6" xfId="17" applyNumberFormat="1" applyFont="1" applyFill="1" applyBorder="1" applyAlignment="1" applyProtection="1">
      <alignment horizontal="center"/>
      <protection locked="0"/>
    </xf>
    <xf numFmtId="37" fontId="7" fillId="2" borderId="6" xfId="17" applyNumberFormat="1" applyFont="1" applyFill="1" applyBorder="1" applyAlignment="1" applyProtection="1">
      <alignment horizontal="center"/>
      <protection locked="0"/>
    </xf>
    <xf numFmtId="0" fontId="1" fillId="0" borderId="6" xfId="0" applyFont="1" applyFill="1" applyBorder="1" applyAlignment="1" applyProtection="1">
      <alignment wrapText="1"/>
      <protection/>
    </xf>
    <xf numFmtId="0" fontId="1" fillId="0" borderId="1" xfId="0" applyFont="1" applyFill="1" applyBorder="1" applyAlignment="1" applyProtection="1">
      <alignment wrapText="1"/>
      <protection/>
    </xf>
    <xf numFmtId="185" fontId="1" fillId="0" borderId="20" xfId="0" applyNumberFormat="1" applyFont="1" applyBorder="1" applyAlignment="1">
      <alignment/>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3" fontId="7" fillId="2" borderId="18" xfId="0" applyNumberFormat="1" applyFont="1" applyFill="1" applyBorder="1" applyAlignment="1" applyProtection="1">
      <alignment horizontal="center"/>
      <protection locked="0"/>
    </xf>
    <xf numFmtId="3" fontId="7" fillId="2" borderId="21" xfId="0" applyNumberFormat="1" applyFont="1" applyFill="1" applyBorder="1" applyAlignment="1" applyProtection="1">
      <alignment horizontal="center"/>
      <protection locked="0"/>
    </xf>
    <xf numFmtId="3" fontId="7" fillId="2" borderId="22" xfId="0" applyNumberFormat="1" applyFont="1" applyFill="1" applyBorder="1" applyAlignment="1" applyProtection="1">
      <alignment horizontal="center"/>
      <protection locked="0"/>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20" fillId="0" borderId="0" xfId="0" applyNumberFormat="1" applyFont="1" applyFill="1" applyBorder="1" applyAlignment="1" applyProtection="1">
      <alignment wrapText="1"/>
      <protection/>
    </xf>
    <xf numFmtId="0" fontId="0" fillId="0" borderId="0" xfId="0" applyAlignment="1">
      <alignment wrapText="1"/>
    </xf>
    <xf numFmtId="0" fontId="0" fillId="0" borderId="15" xfId="0" applyFont="1" applyBorder="1" applyAlignment="1">
      <alignment horizontal="left" wrapText="1"/>
    </xf>
    <xf numFmtId="0" fontId="0" fillId="0" borderId="0" xfId="0" applyFont="1" applyAlignment="1">
      <alignment horizontal="left" wrapText="1"/>
    </xf>
    <xf numFmtId="0" fontId="13" fillId="0" borderId="3" xfId="0" applyFont="1" applyBorder="1" applyAlignment="1">
      <alignment wrapText="1"/>
    </xf>
    <xf numFmtId="0" fontId="0" fillId="0" borderId="3" xfId="0" applyBorder="1" applyAlignment="1">
      <alignment wrapText="1"/>
    </xf>
    <xf numFmtId="0" fontId="13" fillId="0" borderId="21" xfId="0" applyFont="1" applyBorder="1" applyAlignment="1">
      <alignment wrapText="1"/>
    </xf>
    <xf numFmtId="0" fontId="0" fillId="0" borderId="21" xfId="0" applyBorder="1" applyAlignment="1">
      <alignment wrapText="1"/>
    </xf>
    <xf numFmtId="0" fontId="1" fillId="0" borderId="18" xfId="0" applyFont="1" applyBorder="1" applyAlignment="1">
      <alignment horizontal="center" wrapText="1"/>
    </xf>
    <xf numFmtId="0" fontId="1" fillId="0" borderId="21" xfId="0" applyFont="1" applyBorder="1" applyAlignment="1">
      <alignment horizontal="center" wrapText="1"/>
    </xf>
    <xf numFmtId="0" fontId="13" fillId="0" borderId="27" xfId="0" applyFont="1" applyBorder="1" applyAlignment="1">
      <alignment horizontal="center" wrapText="1"/>
    </xf>
    <xf numFmtId="6" fontId="7" fillId="0" borderId="28" xfId="0" applyNumberFormat="1" applyFont="1" applyBorder="1" applyAlignment="1" applyProtection="1">
      <alignment horizontal="right"/>
      <protection/>
    </xf>
    <xf numFmtId="0" fontId="0" fillId="0" borderId="29" xfId="0" applyBorder="1" applyAlignment="1">
      <alignment horizontal="right"/>
    </xf>
    <xf numFmtId="9" fontId="20" fillId="0" borderId="2" xfId="0" applyNumberFormat="1" applyFont="1" applyBorder="1" applyAlignment="1">
      <alignment horizontal="center" wrapText="1"/>
    </xf>
    <xf numFmtId="0" fontId="2" fillId="0" borderId="0" xfId="0" applyFont="1" applyAlignment="1">
      <alignment wrapText="1"/>
    </xf>
    <xf numFmtId="0" fontId="2" fillId="0" borderId="16" xfId="0" applyFont="1" applyBorder="1" applyAlignment="1">
      <alignment wrapText="1"/>
    </xf>
    <xf numFmtId="0" fontId="21" fillId="0" borderId="0" xfId="0" applyFont="1" applyAlignment="1">
      <alignment horizontal="center"/>
    </xf>
    <xf numFmtId="0" fontId="2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6</xdr:col>
      <xdr:colOff>247650</xdr:colOff>
      <xdr:row>12</xdr:row>
      <xdr:rowOff>9525</xdr:rowOff>
    </xdr:to>
    <xdr:pic>
      <xdr:nvPicPr>
        <xdr:cNvPr id="1" name="Picture 1" descr="msue14"/>
        <xdr:cNvPicPr preferRelativeResize="1">
          <a:picLocks noChangeAspect="1"/>
        </xdr:cNvPicPr>
      </xdr:nvPicPr>
      <xdr:blipFill>
        <a:blip r:embed="rId1"/>
        <a:stretch>
          <a:fillRect/>
        </a:stretch>
      </xdr:blipFill>
      <xdr:spPr>
        <a:xfrm>
          <a:off x="180975" y="733425"/>
          <a:ext cx="3390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tz@msu.edu" TargetMode="External" /><Relationship Id="rId2" Type="http://schemas.openxmlformats.org/officeDocument/2006/relationships/hyperlink" Target="mailto:fernan15@msu.edu"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2:R86"/>
  <sheetViews>
    <sheetView tabSelected="1" zoomScale="150" zoomScaleNormal="150" workbookViewId="0" topLeftCell="A1">
      <selection activeCell="K16" sqref="K16"/>
    </sheetView>
  </sheetViews>
  <sheetFormatPr defaultColWidth="8.8515625" defaultRowHeight="12.75"/>
  <cols>
    <col min="1" max="1" width="2.28125" style="0" customWidth="1"/>
    <col min="2" max="2" width="12.140625" style="0" customWidth="1"/>
  </cols>
  <sheetData>
    <row r="2" ht="30">
      <c r="B2" s="229" t="s">
        <v>389</v>
      </c>
    </row>
    <row r="3" ht="12.75">
      <c r="B3" t="s">
        <v>66</v>
      </c>
    </row>
    <row r="14" spans="2:11" ht="12.75">
      <c r="B14" s="231" t="s">
        <v>381</v>
      </c>
      <c r="K14" s="197" t="s">
        <v>442</v>
      </c>
    </row>
    <row r="15" spans="2:11" ht="15.75">
      <c r="B15" s="230"/>
      <c r="C15" s="30" t="s">
        <v>382</v>
      </c>
      <c r="D15" s="30"/>
      <c r="E15" s="30"/>
      <c r="F15" s="30"/>
      <c r="G15" s="30"/>
      <c r="H15" s="30"/>
      <c r="I15" s="30"/>
      <c r="K15" s="236" t="s">
        <v>441</v>
      </c>
    </row>
    <row r="16" spans="2:11" ht="15.75">
      <c r="B16" s="230"/>
      <c r="C16" s="30" t="s">
        <v>346</v>
      </c>
      <c r="D16" s="30"/>
      <c r="E16" s="30"/>
      <c r="F16" s="30"/>
      <c r="G16" s="30"/>
      <c r="H16" s="30"/>
      <c r="I16" s="30"/>
      <c r="K16" s="236" t="s">
        <v>440</v>
      </c>
    </row>
    <row r="17" spans="2:11" ht="15.75">
      <c r="B17" s="230"/>
      <c r="C17" s="30" t="s">
        <v>386</v>
      </c>
      <c r="D17" s="30"/>
      <c r="E17" s="30"/>
      <c r="F17" s="30"/>
      <c r="G17" s="30"/>
      <c r="H17" s="30"/>
      <c r="I17" s="30"/>
      <c r="K17" s="236" t="s">
        <v>40</v>
      </c>
    </row>
    <row r="18" ht="12.75">
      <c r="B18" t="s">
        <v>345</v>
      </c>
    </row>
    <row r="19" spans="3:7" ht="15.75">
      <c r="C19" s="30" t="s">
        <v>473</v>
      </c>
      <c r="D19" s="30"/>
      <c r="E19" s="30"/>
      <c r="F19" s="30"/>
      <c r="G19" s="30"/>
    </row>
    <row r="20" spans="3:7" ht="15.75">
      <c r="C20" s="30" t="s">
        <v>39</v>
      </c>
      <c r="D20" s="30"/>
      <c r="E20" s="30"/>
      <c r="F20" s="30"/>
      <c r="G20" s="30"/>
    </row>
    <row r="21" spans="2:7" ht="15.75">
      <c r="B21" t="s">
        <v>475</v>
      </c>
      <c r="C21" s="30"/>
      <c r="D21" s="30"/>
      <c r="E21" s="30"/>
      <c r="F21" s="30"/>
      <c r="G21" s="30"/>
    </row>
    <row r="22" spans="3:7" ht="15.75">
      <c r="C22" s="30" t="s">
        <v>474</v>
      </c>
      <c r="D22" s="30"/>
      <c r="E22" s="30"/>
      <c r="F22" s="30"/>
      <c r="G22" s="30"/>
    </row>
    <row r="23" spans="3:7" ht="15.75">
      <c r="C23" s="30"/>
      <c r="D23" s="30"/>
      <c r="E23" s="30"/>
      <c r="F23" s="30"/>
      <c r="G23" s="30"/>
    </row>
    <row r="24" spans="2:13" ht="18">
      <c r="B24" s="228" t="s">
        <v>347</v>
      </c>
      <c r="C24" s="226"/>
      <c r="D24" s="226"/>
      <c r="E24" s="226"/>
      <c r="F24" s="226"/>
      <c r="G24" s="226"/>
      <c r="H24" s="226"/>
      <c r="I24" s="226"/>
      <c r="J24" s="226"/>
      <c r="K24" s="226"/>
      <c r="L24" s="226"/>
      <c r="M24" s="226"/>
    </row>
    <row r="25" spans="2:13" ht="18">
      <c r="B25" s="228" t="s">
        <v>443</v>
      </c>
      <c r="C25" s="226"/>
      <c r="D25" s="226"/>
      <c r="E25" s="226"/>
      <c r="F25" s="226"/>
      <c r="G25" s="226"/>
      <c r="H25" s="226"/>
      <c r="I25" s="226"/>
      <c r="J25" s="226"/>
      <c r="K25" s="226"/>
      <c r="L25" s="226"/>
      <c r="M25" s="226"/>
    </row>
    <row r="26" spans="2:13" ht="18">
      <c r="B26" s="228"/>
      <c r="C26" s="232" t="s">
        <v>286</v>
      </c>
      <c r="D26" s="226"/>
      <c r="E26" s="226"/>
      <c r="F26" s="226"/>
      <c r="G26" s="226"/>
      <c r="H26" s="226"/>
      <c r="I26" s="226"/>
      <c r="J26" s="226"/>
      <c r="K26" s="226"/>
      <c r="L26" s="226"/>
      <c r="M26" s="226"/>
    </row>
    <row r="27" spans="2:13" ht="18">
      <c r="B27" s="228"/>
      <c r="C27" s="232" t="s">
        <v>284</v>
      </c>
      <c r="D27" s="226"/>
      <c r="E27" s="226"/>
      <c r="F27" s="226"/>
      <c r="G27" s="226"/>
      <c r="H27" s="226"/>
      <c r="I27" s="226"/>
      <c r="J27" s="226"/>
      <c r="K27" s="226"/>
      <c r="L27" s="226"/>
      <c r="M27" s="226"/>
    </row>
    <row r="28" spans="2:13" ht="18">
      <c r="B28" s="228"/>
      <c r="C28" s="232" t="s">
        <v>285</v>
      </c>
      <c r="D28" s="226"/>
      <c r="E28" s="226"/>
      <c r="F28" s="226"/>
      <c r="G28" s="226"/>
      <c r="H28" s="226"/>
      <c r="I28" s="226"/>
      <c r="J28" s="226"/>
      <c r="K28" s="226"/>
      <c r="L28" s="226"/>
      <c r="M28" s="226"/>
    </row>
    <row r="29" spans="2:13" ht="18">
      <c r="B29" s="228" t="s">
        <v>444</v>
      </c>
      <c r="C29" s="232"/>
      <c r="D29" s="226"/>
      <c r="E29" s="226"/>
      <c r="F29" s="226"/>
      <c r="G29" s="226"/>
      <c r="H29" s="226"/>
      <c r="I29" s="226"/>
      <c r="J29" s="226"/>
      <c r="K29" s="226"/>
      <c r="L29" s="226"/>
      <c r="M29" s="226"/>
    </row>
    <row r="30" spans="2:13" ht="18">
      <c r="B30" s="228" t="s">
        <v>390</v>
      </c>
      <c r="C30" s="232"/>
      <c r="D30" s="226"/>
      <c r="E30" s="226"/>
      <c r="F30" s="226"/>
      <c r="G30" s="226"/>
      <c r="H30" s="226"/>
      <c r="I30" s="226"/>
      <c r="J30" s="226"/>
      <c r="K30" s="226"/>
      <c r="L30" s="226"/>
      <c r="M30" s="226"/>
    </row>
    <row r="31" spans="2:13" ht="18">
      <c r="B31" s="228"/>
      <c r="C31" s="232"/>
      <c r="D31" s="226"/>
      <c r="E31" s="226"/>
      <c r="F31" s="226"/>
      <c r="G31" s="226"/>
      <c r="H31" s="226"/>
      <c r="I31" s="226"/>
      <c r="J31" s="226"/>
      <c r="K31" s="226"/>
      <c r="L31" s="226"/>
      <c r="M31" s="226"/>
    </row>
    <row r="32" spans="2:13" ht="18">
      <c r="B32" s="228" t="s">
        <v>466</v>
      </c>
      <c r="C32" s="41"/>
      <c r="D32" s="41"/>
      <c r="E32" s="41"/>
      <c r="F32" s="41"/>
      <c r="G32" s="41"/>
      <c r="H32" s="41"/>
      <c r="I32" s="41"/>
      <c r="J32" s="41"/>
      <c r="K32" s="41"/>
      <c r="L32" s="41"/>
      <c r="M32" s="41"/>
    </row>
    <row r="33" spans="2:13" ht="18">
      <c r="B33" s="228" t="s">
        <v>375</v>
      </c>
      <c r="C33" s="41"/>
      <c r="D33" s="41"/>
      <c r="E33" s="41"/>
      <c r="F33" s="41"/>
      <c r="G33" s="41"/>
      <c r="H33" s="41"/>
      <c r="I33" s="41"/>
      <c r="J33" s="41"/>
      <c r="K33" s="41"/>
      <c r="L33" s="41"/>
      <c r="M33" s="41"/>
    </row>
    <row r="34" spans="2:13" ht="18">
      <c r="B34" s="228" t="s">
        <v>436</v>
      </c>
      <c r="C34" s="41"/>
      <c r="D34" s="41"/>
      <c r="E34" s="41"/>
      <c r="F34" s="41"/>
      <c r="G34" s="41"/>
      <c r="H34" s="41"/>
      <c r="I34" s="41"/>
      <c r="J34" s="41"/>
      <c r="K34" s="41"/>
      <c r="L34" s="41"/>
      <c r="M34" s="41"/>
    </row>
    <row r="35" spans="2:13" ht="18">
      <c r="B35" s="228" t="s">
        <v>348</v>
      </c>
      <c r="C35" s="41"/>
      <c r="D35" s="41"/>
      <c r="E35" s="41"/>
      <c r="F35" s="41"/>
      <c r="G35" s="41"/>
      <c r="H35" s="41"/>
      <c r="I35" s="41"/>
      <c r="J35" s="41"/>
      <c r="K35" s="41"/>
      <c r="L35" s="41"/>
      <c r="M35" s="41"/>
    </row>
    <row r="36" spans="2:13" ht="18">
      <c r="B36" s="228" t="s">
        <v>287</v>
      </c>
      <c r="C36" s="41"/>
      <c r="D36" s="41"/>
      <c r="E36" s="41"/>
      <c r="F36" s="41"/>
      <c r="G36" s="41"/>
      <c r="H36" s="41"/>
      <c r="I36" s="41"/>
      <c r="J36" s="41"/>
      <c r="K36" s="41"/>
      <c r="L36" s="41"/>
      <c r="M36" s="41"/>
    </row>
    <row r="37" spans="2:13" ht="18">
      <c r="B37" s="228" t="s">
        <v>470</v>
      </c>
      <c r="C37" s="41"/>
      <c r="D37" s="41"/>
      <c r="E37" s="41"/>
      <c r="F37" s="41"/>
      <c r="G37" s="41"/>
      <c r="H37" s="41"/>
      <c r="I37" s="41"/>
      <c r="J37" s="41"/>
      <c r="K37" s="41"/>
      <c r="L37" s="41"/>
      <c r="M37" s="41"/>
    </row>
    <row r="38" spans="2:13" ht="18">
      <c r="B38" s="228" t="s">
        <v>445</v>
      </c>
      <c r="C38" s="41"/>
      <c r="D38" s="41"/>
      <c r="E38" s="41"/>
      <c r="F38" s="41"/>
      <c r="G38" s="41"/>
      <c r="H38" s="41"/>
      <c r="I38" s="41"/>
      <c r="J38" s="41"/>
      <c r="K38" s="41"/>
      <c r="L38" s="41"/>
      <c r="M38" s="41"/>
    </row>
    <row r="39" spans="2:13" ht="18">
      <c r="B39" s="228"/>
      <c r="C39" s="41"/>
      <c r="D39" s="41"/>
      <c r="E39" s="41"/>
      <c r="F39" s="41"/>
      <c r="G39" s="41"/>
      <c r="H39" s="41"/>
      <c r="I39" s="41"/>
      <c r="J39" s="41"/>
      <c r="K39" s="41"/>
      <c r="L39" s="41"/>
      <c r="M39" s="41"/>
    </row>
    <row r="40" spans="2:13" ht="18">
      <c r="B40" s="228" t="s">
        <v>467</v>
      </c>
      <c r="C40" s="41"/>
      <c r="D40" s="41"/>
      <c r="E40" s="41"/>
      <c r="F40" s="41"/>
      <c r="G40" s="41"/>
      <c r="H40" s="41"/>
      <c r="I40" s="41"/>
      <c r="J40" s="41"/>
      <c r="K40" s="41"/>
      <c r="L40" s="41"/>
      <c r="M40" s="41"/>
    </row>
    <row r="41" spans="2:13" ht="18">
      <c r="B41" s="228" t="s">
        <v>468</v>
      </c>
      <c r="C41" s="41"/>
      <c r="D41" s="41"/>
      <c r="E41" s="41"/>
      <c r="F41" s="41"/>
      <c r="G41" s="41"/>
      <c r="H41" s="41"/>
      <c r="I41" s="41"/>
      <c r="J41" s="41"/>
      <c r="K41" s="41"/>
      <c r="L41" s="41"/>
      <c r="M41" s="41"/>
    </row>
    <row r="42" spans="2:13" ht="18">
      <c r="B42" s="228" t="s">
        <v>380</v>
      </c>
      <c r="C42" s="41"/>
      <c r="D42" s="41"/>
      <c r="E42" s="41"/>
      <c r="F42" s="41"/>
      <c r="G42" s="41"/>
      <c r="H42" s="41"/>
      <c r="I42" s="41"/>
      <c r="J42" s="41"/>
      <c r="K42" s="41"/>
      <c r="L42" s="41"/>
      <c r="M42" s="41"/>
    </row>
    <row r="43" spans="2:17" ht="18">
      <c r="B43" s="228" t="s">
        <v>370</v>
      </c>
      <c r="C43" s="41"/>
      <c r="D43" s="41"/>
      <c r="E43" s="41"/>
      <c r="F43" s="41"/>
      <c r="G43" s="41"/>
      <c r="H43" s="41"/>
      <c r="I43" s="41"/>
      <c r="J43" s="41"/>
      <c r="K43" s="41"/>
      <c r="L43" s="41"/>
      <c r="M43" s="41"/>
      <c r="Q43" s="225"/>
    </row>
    <row r="44" spans="2:17" ht="18">
      <c r="B44" s="228" t="s">
        <v>288</v>
      </c>
      <c r="C44" s="41"/>
      <c r="D44" s="41"/>
      <c r="E44" s="41"/>
      <c r="F44" s="41"/>
      <c r="G44" s="41"/>
      <c r="H44" s="41"/>
      <c r="I44" s="41"/>
      <c r="J44" s="41"/>
      <c r="K44" s="41"/>
      <c r="L44" s="41"/>
      <c r="M44" s="41"/>
      <c r="Q44" s="225"/>
    </row>
    <row r="45" spans="2:17" ht="18">
      <c r="B45" s="228"/>
      <c r="C45" s="41"/>
      <c r="D45" s="41"/>
      <c r="E45" s="41"/>
      <c r="F45" s="41"/>
      <c r="G45" s="41"/>
      <c r="H45" s="41"/>
      <c r="I45" s="41"/>
      <c r="J45" s="41"/>
      <c r="K45" s="41"/>
      <c r="L45" s="41"/>
      <c r="M45" s="41"/>
      <c r="Q45" s="225"/>
    </row>
    <row r="46" spans="1:18" ht="18">
      <c r="A46" s="226"/>
      <c r="B46" s="228" t="s">
        <v>369</v>
      </c>
      <c r="C46" s="226"/>
      <c r="D46" s="226"/>
      <c r="E46" s="226"/>
      <c r="F46" s="226"/>
      <c r="G46" s="226"/>
      <c r="H46" s="226"/>
      <c r="I46" s="226"/>
      <c r="J46" s="226"/>
      <c r="K46" s="226"/>
      <c r="L46" s="226"/>
      <c r="M46" s="226"/>
      <c r="N46" s="226"/>
      <c r="O46" s="226"/>
      <c r="P46" s="226"/>
      <c r="Q46" s="226"/>
      <c r="R46" s="226"/>
    </row>
    <row r="47" spans="1:18" ht="18">
      <c r="A47" s="226"/>
      <c r="B47" s="228" t="s">
        <v>388</v>
      </c>
      <c r="C47" s="226"/>
      <c r="D47" s="226"/>
      <c r="E47" s="226"/>
      <c r="F47" s="226"/>
      <c r="G47" s="226"/>
      <c r="H47" s="226"/>
      <c r="I47" s="226"/>
      <c r="J47" s="226"/>
      <c r="K47" s="226"/>
      <c r="L47" s="226"/>
      <c r="M47" s="226"/>
      <c r="N47" s="226"/>
      <c r="O47" s="226"/>
      <c r="P47" s="226"/>
      <c r="Q47" s="226"/>
      <c r="R47" s="226"/>
    </row>
    <row r="48" spans="1:18" ht="18">
      <c r="A48" s="226"/>
      <c r="B48" s="228" t="s">
        <v>289</v>
      </c>
      <c r="C48" s="226"/>
      <c r="D48" s="226"/>
      <c r="E48" s="226"/>
      <c r="F48" s="226"/>
      <c r="G48" s="226"/>
      <c r="H48" s="226"/>
      <c r="I48" s="226"/>
      <c r="J48" s="226"/>
      <c r="K48" s="226"/>
      <c r="L48" s="226"/>
      <c r="M48" s="226"/>
      <c r="N48" s="226"/>
      <c r="O48" s="226"/>
      <c r="P48" s="226"/>
      <c r="Q48" s="226"/>
      <c r="R48" s="226"/>
    </row>
    <row r="49" spans="1:18" ht="12.75">
      <c r="A49" s="226"/>
      <c r="B49" s="227"/>
      <c r="C49" s="226"/>
      <c r="D49" s="226"/>
      <c r="E49" s="226"/>
      <c r="F49" s="226"/>
      <c r="G49" s="226"/>
      <c r="H49" s="226"/>
      <c r="I49" s="226"/>
      <c r="J49" s="226"/>
      <c r="K49" s="226"/>
      <c r="L49" s="226"/>
      <c r="M49" s="226"/>
      <c r="N49" s="226"/>
      <c r="O49" s="226"/>
      <c r="P49" s="226"/>
      <c r="Q49" s="226"/>
      <c r="R49" s="226"/>
    </row>
    <row r="50" spans="1:18" ht="12.75">
      <c r="A50" s="226"/>
      <c r="B50" s="227"/>
      <c r="C50" s="226"/>
      <c r="D50" s="226"/>
      <c r="E50" s="226"/>
      <c r="F50" s="226"/>
      <c r="G50" s="226"/>
      <c r="H50" s="226"/>
      <c r="I50" s="226"/>
      <c r="J50" s="226"/>
      <c r="K50" s="226"/>
      <c r="L50" s="226"/>
      <c r="M50" s="226"/>
      <c r="N50" s="226"/>
      <c r="O50" s="226"/>
      <c r="P50" s="226"/>
      <c r="Q50" s="226"/>
      <c r="R50" s="226"/>
    </row>
    <row r="51" spans="1:18" ht="12.75">
      <c r="A51" s="226"/>
      <c r="B51" s="227"/>
      <c r="C51" s="226"/>
      <c r="D51" s="226"/>
      <c r="E51" s="226"/>
      <c r="F51" s="226"/>
      <c r="G51" s="226"/>
      <c r="H51" s="226"/>
      <c r="I51" s="226"/>
      <c r="J51" s="226"/>
      <c r="K51" s="226"/>
      <c r="L51" s="226"/>
      <c r="M51" s="226"/>
      <c r="N51" s="226"/>
      <c r="O51" s="226"/>
      <c r="P51" s="226"/>
      <c r="Q51" s="226"/>
      <c r="R51" s="226"/>
    </row>
    <row r="52" spans="1:18" ht="18">
      <c r="A52" s="226"/>
      <c r="B52" s="233" t="s">
        <v>391</v>
      </c>
      <c r="C52" s="232"/>
      <c r="D52" s="226"/>
      <c r="E52" s="226"/>
      <c r="F52" s="226"/>
      <c r="G52" s="226"/>
      <c r="H52" s="226"/>
      <c r="I52" s="226"/>
      <c r="J52" s="226"/>
      <c r="K52" s="226"/>
      <c r="L52" s="226"/>
      <c r="M52" s="226"/>
      <c r="N52" s="226"/>
      <c r="O52" s="226"/>
      <c r="P52" s="226"/>
      <c r="Q52" s="226"/>
      <c r="R52" s="226"/>
    </row>
    <row r="53" spans="1:18" ht="18">
      <c r="A53" s="226"/>
      <c r="B53" s="228" t="s">
        <v>446</v>
      </c>
      <c r="C53" s="232"/>
      <c r="D53" s="226"/>
      <c r="E53" s="226"/>
      <c r="F53" s="226"/>
      <c r="G53" s="226"/>
      <c r="H53" s="226"/>
      <c r="I53" s="226"/>
      <c r="J53" s="226"/>
      <c r="K53" s="226"/>
      <c r="L53" s="226"/>
      <c r="M53" s="226"/>
      <c r="N53" s="226"/>
      <c r="O53" s="226"/>
      <c r="P53" s="226"/>
      <c r="Q53" s="226"/>
      <c r="R53" s="226"/>
    </row>
    <row r="54" spans="1:18" ht="18">
      <c r="A54" s="226"/>
      <c r="B54" s="228" t="s">
        <v>392</v>
      </c>
      <c r="C54" s="232"/>
      <c r="D54" s="226"/>
      <c r="E54" s="226"/>
      <c r="F54" s="226"/>
      <c r="G54" s="226"/>
      <c r="H54" s="226"/>
      <c r="I54" s="226"/>
      <c r="J54" s="226"/>
      <c r="K54" s="226"/>
      <c r="L54" s="226"/>
      <c r="M54" s="226"/>
      <c r="N54" s="226"/>
      <c r="O54" s="226"/>
      <c r="P54" s="226"/>
      <c r="Q54" s="226"/>
      <c r="R54" s="226"/>
    </row>
    <row r="55" spans="1:18" ht="18">
      <c r="A55" s="226"/>
      <c r="B55" s="228" t="s">
        <v>393</v>
      </c>
      <c r="C55" s="232"/>
      <c r="D55" s="226"/>
      <c r="E55" s="226"/>
      <c r="F55" s="226"/>
      <c r="G55" s="226"/>
      <c r="H55" s="226"/>
      <c r="I55" s="226"/>
      <c r="J55" s="226"/>
      <c r="K55" s="226"/>
      <c r="L55" s="226"/>
      <c r="M55" s="226"/>
      <c r="N55" s="226"/>
      <c r="O55" s="226"/>
      <c r="P55" s="226"/>
      <c r="Q55" s="226"/>
      <c r="R55" s="226"/>
    </row>
    <row r="56" spans="1:18" ht="18">
      <c r="A56" s="226"/>
      <c r="B56" s="228" t="s">
        <v>471</v>
      </c>
      <c r="C56" s="232"/>
      <c r="D56" s="226"/>
      <c r="E56" s="226"/>
      <c r="F56" s="226"/>
      <c r="G56" s="226"/>
      <c r="H56" s="226"/>
      <c r="I56" s="226"/>
      <c r="J56" s="226"/>
      <c r="K56" s="226"/>
      <c r="L56" s="226"/>
      <c r="M56" s="226"/>
      <c r="N56" s="226"/>
      <c r="O56" s="226"/>
      <c r="P56" s="226"/>
      <c r="Q56" s="226"/>
      <c r="R56" s="226"/>
    </row>
    <row r="57" spans="1:18" ht="18">
      <c r="A57" s="226"/>
      <c r="B57" s="228" t="s">
        <v>394</v>
      </c>
      <c r="C57" s="232"/>
      <c r="D57" s="226"/>
      <c r="E57" s="226"/>
      <c r="F57" s="226"/>
      <c r="G57" s="226"/>
      <c r="H57" s="226"/>
      <c r="I57" s="226"/>
      <c r="J57" s="226"/>
      <c r="K57" s="226"/>
      <c r="L57" s="226"/>
      <c r="M57" s="226"/>
      <c r="N57" s="226"/>
      <c r="O57" s="226"/>
      <c r="P57" s="226"/>
      <c r="Q57" s="226"/>
      <c r="R57" s="226"/>
    </row>
    <row r="58" spans="1:18" ht="18">
      <c r="A58" s="226"/>
      <c r="B58" s="228" t="s">
        <v>472</v>
      </c>
      <c r="C58" s="226"/>
      <c r="D58" s="226"/>
      <c r="E58" s="226"/>
      <c r="F58" s="226"/>
      <c r="G58" s="226"/>
      <c r="H58" s="226"/>
      <c r="I58" s="226"/>
      <c r="J58" s="226"/>
      <c r="K58" s="226"/>
      <c r="L58" s="226"/>
      <c r="M58" s="226"/>
      <c r="N58" s="226"/>
      <c r="O58" s="226"/>
      <c r="P58" s="226"/>
      <c r="Q58" s="226"/>
      <c r="R58" s="226"/>
    </row>
    <row r="59" spans="1:18" ht="12.75">
      <c r="A59" s="226"/>
      <c r="B59" s="227"/>
      <c r="C59" s="226"/>
      <c r="D59" s="226"/>
      <c r="E59" s="226"/>
      <c r="F59" s="226"/>
      <c r="G59" s="226"/>
      <c r="H59" s="226"/>
      <c r="I59" s="226"/>
      <c r="J59" s="226"/>
      <c r="K59" s="226"/>
      <c r="L59" s="226"/>
      <c r="M59" s="226"/>
      <c r="N59" s="226"/>
      <c r="O59" s="226"/>
      <c r="P59" s="226"/>
      <c r="Q59" s="226"/>
      <c r="R59" s="226"/>
    </row>
    <row r="60" spans="1:18" ht="18">
      <c r="A60" s="226"/>
      <c r="B60" s="235" t="s">
        <v>433</v>
      </c>
      <c r="C60" s="226"/>
      <c r="D60" s="226"/>
      <c r="E60" s="226"/>
      <c r="F60" s="226"/>
      <c r="G60" s="226"/>
      <c r="H60" s="226"/>
      <c r="I60" s="226"/>
      <c r="J60" s="226"/>
      <c r="K60" s="226"/>
      <c r="L60" s="226"/>
      <c r="M60" s="226"/>
      <c r="N60" s="226"/>
      <c r="O60" s="226"/>
      <c r="P60" s="226"/>
      <c r="Q60" s="226"/>
      <c r="R60" s="226"/>
    </row>
    <row r="61" spans="1:18" ht="18">
      <c r="A61" s="226"/>
      <c r="B61" s="232" t="s">
        <v>439</v>
      </c>
      <c r="C61" s="226"/>
      <c r="D61" s="226"/>
      <c r="E61" s="226"/>
      <c r="F61" s="226"/>
      <c r="G61" s="226"/>
      <c r="H61" s="226"/>
      <c r="I61" s="226"/>
      <c r="J61" s="226"/>
      <c r="K61" s="226"/>
      <c r="L61" s="226"/>
      <c r="M61" s="226"/>
      <c r="N61" s="226"/>
      <c r="O61" s="226"/>
      <c r="P61" s="226"/>
      <c r="Q61" s="226"/>
      <c r="R61" s="226"/>
    </row>
    <row r="62" spans="1:18" ht="12.75">
      <c r="A62" s="226"/>
      <c r="B62" s="226"/>
      <c r="C62" s="226"/>
      <c r="D62" s="226"/>
      <c r="E62" s="226"/>
      <c r="F62" s="226"/>
      <c r="G62" s="226"/>
      <c r="H62" s="226"/>
      <c r="I62" s="226"/>
      <c r="J62" s="226"/>
      <c r="K62" s="226"/>
      <c r="L62" s="226"/>
      <c r="M62" s="226"/>
      <c r="N62" s="226"/>
      <c r="O62" s="226"/>
      <c r="P62" s="226"/>
      <c r="Q62" s="226"/>
      <c r="R62" s="226"/>
    </row>
    <row r="63" spans="1:18" ht="12">
      <c r="A63" s="226"/>
      <c r="B63" s="226"/>
      <c r="C63" s="226"/>
      <c r="D63" s="226"/>
      <c r="E63" s="226"/>
      <c r="F63" s="226"/>
      <c r="G63" s="226"/>
      <c r="H63" s="226"/>
      <c r="I63" s="226"/>
      <c r="J63" s="226"/>
      <c r="K63" s="226"/>
      <c r="L63" s="226"/>
      <c r="M63" s="226"/>
      <c r="N63" s="226"/>
      <c r="O63" s="226"/>
      <c r="P63" s="226"/>
      <c r="Q63" s="226"/>
      <c r="R63" s="226"/>
    </row>
    <row r="64" spans="1:18" ht="12">
      <c r="A64" s="226"/>
      <c r="B64" s="226"/>
      <c r="C64" s="226"/>
      <c r="D64" s="226"/>
      <c r="E64" s="226"/>
      <c r="F64" s="226"/>
      <c r="G64" s="226"/>
      <c r="H64" s="226"/>
      <c r="I64" s="226"/>
      <c r="J64" s="226"/>
      <c r="K64" s="226"/>
      <c r="L64" s="226"/>
      <c r="M64" s="226"/>
      <c r="N64" s="226"/>
      <c r="O64" s="226"/>
      <c r="P64" s="226"/>
      <c r="Q64" s="226"/>
      <c r="R64" s="226"/>
    </row>
    <row r="65" spans="1:18" ht="12">
      <c r="A65" s="226"/>
      <c r="B65" s="226"/>
      <c r="C65" s="226"/>
      <c r="D65" s="226"/>
      <c r="E65" s="226"/>
      <c r="F65" s="226"/>
      <c r="G65" s="226"/>
      <c r="H65" s="226"/>
      <c r="I65" s="226"/>
      <c r="J65" s="226"/>
      <c r="K65" s="226"/>
      <c r="L65" s="226"/>
      <c r="M65" s="226"/>
      <c r="N65" s="226"/>
      <c r="O65" s="226"/>
      <c r="P65" s="226"/>
      <c r="Q65" s="226"/>
      <c r="R65" s="226"/>
    </row>
    <row r="66" spans="1:18" ht="12">
      <c r="A66" s="226"/>
      <c r="B66" s="226"/>
      <c r="C66" s="226"/>
      <c r="D66" s="226"/>
      <c r="E66" s="226"/>
      <c r="F66" s="226"/>
      <c r="G66" s="226"/>
      <c r="H66" s="226"/>
      <c r="I66" s="226"/>
      <c r="J66" s="226"/>
      <c r="K66" s="226"/>
      <c r="L66" s="226"/>
      <c r="M66" s="226"/>
      <c r="N66" s="226"/>
      <c r="O66" s="226"/>
      <c r="P66" s="226"/>
      <c r="Q66" s="226"/>
      <c r="R66" s="226"/>
    </row>
    <row r="67" spans="1:18" ht="12">
      <c r="A67" s="226"/>
      <c r="B67" s="226"/>
      <c r="C67" s="226"/>
      <c r="D67" s="226"/>
      <c r="E67" s="226"/>
      <c r="F67" s="226"/>
      <c r="G67" s="226"/>
      <c r="H67" s="226"/>
      <c r="I67" s="226"/>
      <c r="J67" s="226"/>
      <c r="K67" s="226"/>
      <c r="L67" s="226"/>
      <c r="M67" s="226"/>
      <c r="N67" s="226"/>
      <c r="O67" s="226"/>
      <c r="P67" s="226"/>
      <c r="Q67" s="226"/>
      <c r="R67" s="226"/>
    </row>
    <row r="68" spans="1:18" ht="12">
      <c r="A68" s="226"/>
      <c r="B68" s="226"/>
      <c r="C68" s="226"/>
      <c r="D68" s="226"/>
      <c r="E68" s="226"/>
      <c r="F68" s="226"/>
      <c r="G68" s="226"/>
      <c r="H68" s="226"/>
      <c r="I68" s="226"/>
      <c r="J68" s="226"/>
      <c r="K68" s="226"/>
      <c r="L68" s="226"/>
      <c r="M68" s="226"/>
      <c r="N68" s="226"/>
      <c r="O68" s="226"/>
      <c r="P68" s="226"/>
      <c r="Q68" s="226"/>
      <c r="R68" s="226"/>
    </row>
    <row r="69" spans="1:18" ht="12">
      <c r="A69" s="226"/>
      <c r="B69" s="226"/>
      <c r="C69" s="226"/>
      <c r="D69" s="226"/>
      <c r="E69" s="226"/>
      <c r="F69" s="226"/>
      <c r="G69" s="226"/>
      <c r="H69" s="226"/>
      <c r="I69" s="226"/>
      <c r="J69" s="226"/>
      <c r="K69" s="226"/>
      <c r="L69" s="226"/>
      <c r="M69" s="226"/>
      <c r="N69" s="226"/>
      <c r="O69" s="226"/>
      <c r="P69" s="226"/>
      <c r="Q69" s="226"/>
      <c r="R69" s="226"/>
    </row>
    <row r="70" spans="1:18" ht="12">
      <c r="A70" s="226"/>
      <c r="B70" s="226"/>
      <c r="C70" s="226"/>
      <c r="D70" s="226"/>
      <c r="E70" s="226"/>
      <c r="F70" s="226"/>
      <c r="G70" s="226"/>
      <c r="H70" s="226"/>
      <c r="I70" s="226"/>
      <c r="J70" s="226"/>
      <c r="K70" s="226"/>
      <c r="L70" s="226"/>
      <c r="M70" s="226"/>
      <c r="N70" s="226"/>
      <c r="O70" s="226"/>
      <c r="P70" s="226"/>
      <c r="Q70" s="226"/>
      <c r="R70" s="226"/>
    </row>
    <row r="71" spans="1:18" ht="12">
      <c r="A71" s="226"/>
      <c r="B71" s="226"/>
      <c r="C71" s="226"/>
      <c r="D71" s="226"/>
      <c r="E71" s="226"/>
      <c r="F71" s="226"/>
      <c r="G71" s="226"/>
      <c r="H71" s="226"/>
      <c r="I71" s="226"/>
      <c r="J71" s="226"/>
      <c r="K71" s="226"/>
      <c r="L71" s="226"/>
      <c r="M71" s="226"/>
      <c r="N71" s="226"/>
      <c r="O71" s="226"/>
      <c r="P71" s="226"/>
      <c r="Q71" s="226"/>
      <c r="R71" s="226"/>
    </row>
    <row r="72" spans="1:18" ht="12">
      <c r="A72" s="226"/>
      <c r="B72" s="226"/>
      <c r="C72" s="226"/>
      <c r="D72" s="226"/>
      <c r="E72" s="226"/>
      <c r="F72" s="226"/>
      <c r="G72" s="226"/>
      <c r="H72" s="226"/>
      <c r="I72" s="226"/>
      <c r="J72" s="226"/>
      <c r="K72" s="226"/>
      <c r="L72" s="226"/>
      <c r="M72" s="226"/>
      <c r="N72" s="226"/>
      <c r="O72" s="226"/>
      <c r="P72" s="226"/>
      <c r="Q72" s="226"/>
      <c r="R72" s="226"/>
    </row>
    <row r="73" spans="1:18" ht="12">
      <c r="A73" s="226"/>
      <c r="B73" s="226"/>
      <c r="C73" s="226"/>
      <c r="D73" s="226"/>
      <c r="E73" s="226"/>
      <c r="F73" s="226"/>
      <c r="G73" s="226"/>
      <c r="H73" s="226"/>
      <c r="I73" s="226"/>
      <c r="J73" s="226"/>
      <c r="K73" s="226"/>
      <c r="L73" s="226"/>
      <c r="M73" s="226"/>
      <c r="N73" s="226"/>
      <c r="O73" s="226"/>
      <c r="P73" s="226"/>
      <c r="Q73" s="226"/>
      <c r="R73" s="226"/>
    </row>
    <row r="74" spans="1:18" ht="12">
      <c r="A74" s="226"/>
      <c r="B74" s="226"/>
      <c r="C74" s="226"/>
      <c r="D74" s="226"/>
      <c r="E74" s="226"/>
      <c r="F74" s="226"/>
      <c r="G74" s="226"/>
      <c r="H74" s="226"/>
      <c r="I74" s="226"/>
      <c r="J74" s="226"/>
      <c r="K74" s="226"/>
      <c r="L74" s="226"/>
      <c r="M74" s="226"/>
      <c r="N74" s="226"/>
      <c r="O74" s="226"/>
      <c r="P74" s="226"/>
      <c r="Q74" s="226"/>
      <c r="R74" s="226"/>
    </row>
    <row r="75" spans="1:18" ht="12">
      <c r="A75" s="226"/>
      <c r="B75" s="226"/>
      <c r="C75" s="226"/>
      <c r="D75" s="226"/>
      <c r="E75" s="226"/>
      <c r="F75" s="226"/>
      <c r="G75" s="226"/>
      <c r="H75" s="226"/>
      <c r="I75" s="226"/>
      <c r="J75" s="226"/>
      <c r="K75" s="226"/>
      <c r="L75" s="226"/>
      <c r="M75" s="226"/>
      <c r="N75" s="226"/>
      <c r="O75" s="226"/>
      <c r="P75" s="226"/>
      <c r="Q75" s="226"/>
      <c r="R75" s="226"/>
    </row>
    <row r="76" spans="1:18" ht="12">
      <c r="A76" s="226"/>
      <c r="B76" s="226"/>
      <c r="C76" s="226"/>
      <c r="D76" s="226"/>
      <c r="E76" s="226"/>
      <c r="F76" s="226"/>
      <c r="G76" s="226"/>
      <c r="H76" s="226"/>
      <c r="I76" s="226"/>
      <c r="J76" s="226"/>
      <c r="K76" s="226"/>
      <c r="L76" s="226"/>
      <c r="M76" s="226"/>
      <c r="N76" s="226"/>
      <c r="O76" s="226"/>
      <c r="P76" s="226"/>
      <c r="Q76" s="226"/>
      <c r="R76" s="226"/>
    </row>
    <row r="77" spans="1:18" ht="12">
      <c r="A77" s="226"/>
      <c r="B77" s="226"/>
      <c r="C77" s="226"/>
      <c r="D77" s="226"/>
      <c r="E77" s="226"/>
      <c r="F77" s="226"/>
      <c r="G77" s="226"/>
      <c r="H77" s="226"/>
      <c r="I77" s="226"/>
      <c r="J77" s="226"/>
      <c r="K77" s="226"/>
      <c r="L77" s="226"/>
      <c r="M77" s="226"/>
      <c r="N77" s="226"/>
      <c r="O77" s="226"/>
      <c r="P77" s="226"/>
      <c r="Q77" s="226"/>
      <c r="R77" s="226"/>
    </row>
    <row r="78" spans="1:18" ht="12">
      <c r="A78" s="226"/>
      <c r="B78" s="226"/>
      <c r="C78" s="226"/>
      <c r="D78" s="226"/>
      <c r="E78" s="226"/>
      <c r="F78" s="226"/>
      <c r="G78" s="226"/>
      <c r="H78" s="226"/>
      <c r="I78" s="226"/>
      <c r="J78" s="226"/>
      <c r="K78" s="226"/>
      <c r="L78" s="226"/>
      <c r="M78" s="226"/>
      <c r="N78" s="226"/>
      <c r="O78" s="226"/>
      <c r="P78" s="226"/>
      <c r="Q78" s="226"/>
      <c r="R78" s="226"/>
    </row>
    <row r="79" spans="1:18" ht="12">
      <c r="A79" s="226"/>
      <c r="B79" s="226"/>
      <c r="C79" s="226"/>
      <c r="D79" s="226"/>
      <c r="E79" s="226"/>
      <c r="F79" s="226"/>
      <c r="G79" s="226"/>
      <c r="H79" s="226"/>
      <c r="I79" s="226"/>
      <c r="J79" s="226"/>
      <c r="K79" s="226"/>
      <c r="L79" s="226"/>
      <c r="M79" s="226"/>
      <c r="N79" s="226"/>
      <c r="O79" s="226"/>
      <c r="P79" s="226"/>
      <c r="Q79" s="226"/>
      <c r="R79" s="226"/>
    </row>
    <row r="80" spans="1:18" ht="12">
      <c r="A80" s="226"/>
      <c r="B80" s="226"/>
      <c r="C80" s="226"/>
      <c r="D80" s="226"/>
      <c r="E80" s="226"/>
      <c r="F80" s="226"/>
      <c r="G80" s="226"/>
      <c r="H80" s="226"/>
      <c r="I80" s="226"/>
      <c r="J80" s="226"/>
      <c r="K80" s="226"/>
      <c r="L80" s="226"/>
      <c r="M80" s="226"/>
      <c r="N80" s="226"/>
      <c r="O80" s="226"/>
      <c r="P80" s="226"/>
      <c r="Q80" s="226"/>
      <c r="R80" s="226"/>
    </row>
    <row r="81" spans="1:18" ht="12">
      <c r="A81" s="226"/>
      <c r="B81" s="226"/>
      <c r="C81" s="226"/>
      <c r="D81" s="226"/>
      <c r="E81" s="226"/>
      <c r="F81" s="226"/>
      <c r="G81" s="226"/>
      <c r="H81" s="226"/>
      <c r="I81" s="226"/>
      <c r="J81" s="226"/>
      <c r="K81" s="226"/>
      <c r="L81" s="226"/>
      <c r="M81" s="226"/>
      <c r="N81" s="226"/>
      <c r="O81" s="226"/>
      <c r="P81" s="226"/>
      <c r="Q81" s="226"/>
      <c r="R81" s="226"/>
    </row>
    <row r="82" spans="1:18" ht="12">
      <c r="A82" s="226"/>
      <c r="B82" s="226"/>
      <c r="C82" s="226"/>
      <c r="D82" s="226"/>
      <c r="E82" s="226"/>
      <c r="F82" s="226"/>
      <c r="G82" s="226"/>
      <c r="H82" s="226"/>
      <c r="I82" s="226"/>
      <c r="J82" s="226"/>
      <c r="K82" s="226"/>
      <c r="L82" s="226"/>
      <c r="M82" s="226"/>
      <c r="N82" s="226"/>
      <c r="O82" s="226"/>
      <c r="P82" s="226"/>
      <c r="Q82" s="226"/>
      <c r="R82" s="226"/>
    </row>
    <row r="83" spans="1:18" ht="12">
      <c r="A83" s="226"/>
      <c r="B83" s="226"/>
      <c r="C83" s="226"/>
      <c r="D83" s="226"/>
      <c r="E83" s="226"/>
      <c r="F83" s="226"/>
      <c r="G83" s="226"/>
      <c r="H83" s="226"/>
      <c r="I83" s="226"/>
      <c r="J83" s="226"/>
      <c r="K83" s="226"/>
      <c r="L83" s="226"/>
      <c r="M83" s="226"/>
      <c r="N83" s="226"/>
      <c r="O83" s="226"/>
      <c r="P83" s="226"/>
      <c r="Q83" s="226"/>
      <c r="R83" s="226"/>
    </row>
    <row r="84" spans="1:18" ht="12">
      <c r="A84" s="226"/>
      <c r="B84" s="226"/>
      <c r="C84" s="226"/>
      <c r="D84" s="226"/>
      <c r="E84" s="226"/>
      <c r="F84" s="226"/>
      <c r="G84" s="226"/>
      <c r="H84" s="226"/>
      <c r="I84" s="226"/>
      <c r="J84" s="226"/>
      <c r="K84" s="226"/>
      <c r="L84" s="226"/>
      <c r="M84" s="226"/>
      <c r="N84" s="226"/>
      <c r="O84" s="226"/>
      <c r="P84" s="226"/>
      <c r="Q84" s="226"/>
      <c r="R84" s="226"/>
    </row>
    <row r="85" spans="1:18" ht="12">
      <c r="A85" s="226"/>
      <c r="B85" s="226"/>
      <c r="C85" s="226"/>
      <c r="D85" s="226"/>
      <c r="E85" s="226"/>
      <c r="F85" s="226"/>
      <c r="G85" s="226"/>
      <c r="H85" s="226"/>
      <c r="I85" s="226"/>
      <c r="J85" s="226"/>
      <c r="K85" s="226"/>
      <c r="L85" s="226"/>
      <c r="M85" s="226"/>
      <c r="N85" s="226"/>
      <c r="O85" s="226"/>
      <c r="P85" s="226"/>
      <c r="Q85" s="226"/>
      <c r="R85" s="226"/>
    </row>
    <row r="86" spans="1:18" ht="12">
      <c r="A86" s="226"/>
      <c r="B86" s="226"/>
      <c r="C86" s="226"/>
      <c r="D86" s="226"/>
      <c r="E86" s="226"/>
      <c r="F86" s="226"/>
      <c r="G86" s="226"/>
      <c r="H86" s="226"/>
      <c r="I86" s="226"/>
      <c r="J86" s="226"/>
      <c r="K86" s="226"/>
      <c r="L86" s="226"/>
      <c r="M86" s="226"/>
      <c r="N86" s="226"/>
      <c r="O86" s="226"/>
      <c r="P86" s="226"/>
      <c r="Q86" s="226"/>
      <c r="R86" s="226"/>
    </row>
  </sheetData>
  <sheetProtection/>
  <hyperlinks>
    <hyperlink ref="K16" r:id="rId1" display="betz@msu.edu"/>
    <hyperlink ref="K15" r:id="rId2" display="fernan15@msu.edu"/>
  </hyperlinks>
  <printOptions/>
  <pageMargins left="0.75" right="0.75" top="1" bottom="1" header="0.5" footer="0.5"/>
  <pageSetup horizontalDpi="600" verticalDpi="600" orientation="portrait"/>
  <drawing r:id="rId5"/>
  <legacyDrawing r:id="rId4"/>
</worksheet>
</file>

<file path=xl/worksheets/sheet10.xml><?xml version="1.0" encoding="utf-8"?>
<worksheet xmlns="http://schemas.openxmlformats.org/spreadsheetml/2006/main" xmlns:r="http://schemas.openxmlformats.org/officeDocument/2006/relationships">
  <dimension ref="A1:BA45"/>
  <sheetViews>
    <sheetView zoomScale="150" zoomScaleNormal="150" workbookViewId="0" topLeftCell="A1">
      <pane xSplit="3" ySplit="3" topLeftCell="D4" activePane="bottomRight" state="frozen"/>
      <selection pane="topLeft" activeCell="A1" sqref="A1"/>
      <selection pane="topRight" activeCell="D1" sqref="D1"/>
      <selection pane="bottomLeft" activeCell="A3" sqref="A3"/>
      <selection pane="bottomRight" activeCell="A1" sqref="A1"/>
    </sheetView>
  </sheetViews>
  <sheetFormatPr defaultColWidth="8.8515625" defaultRowHeight="12.75"/>
  <cols>
    <col min="1" max="1" width="2.8515625" style="0" customWidth="1"/>
    <col min="2" max="2" width="48.00390625" style="0" customWidth="1"/>
    <col min="3" max="3" width="2.7109375" style="0" customWidth="1"/>
    <col min="4" max="53" width="13.421875" style="0" customWidth="1"/>
  </cols>
  <sheetData>
    <row r="1" spans="2:4" ht="16.5">
      <c r="B1" s="159" t="s">
        <v>438</v>
      </c>
      <c r="D1" s="248">
        <f>'1 Enterprises'!D3</f>
        <v>0</v>
      </c>
    </row>
    <row r="2" ht="12">
      <c r="B2" s="205">
        <f>'1 Enterprises'!B3</f>
        <v>0</v>
      </c>
    </row>
    <row r="3" spans="1:53" s="41" customFormat="1" ht="13.5" thickBot="1">
      <c r="A3" s="39"/>
      <c r="B3" s="69" t="s">
        <v>156</v>
      </c>
      <c r="C3" s="40"/>
      <c r="D3" s="53">
        <f>'8 Cost of Production'!D34</f>
        <v>0</v>
      </c>
      <c r="E3" s="53">
        <f>'8 Cost of Production'!E34</f>
        <v>0</v>
      </c>
      <c r="F3" s="53">
        <f>'8 Cost of Production'!F34</f>
        <v>0</v>
      </c>
      <c r="G3" s="53">
        <f>'8 Cost of Production'!G34</f>
        <v>0</v>
      </c>
      <c r="H3" s="53">
        <f>'8 Cost of Production'!H34</f>
        <v>0</v>
      </c>
      <c r="I3" s="53">
        <f>'8 Cost of Production'!I34</f>
        <v>0</v>
      </c>
      <c r="J3" s="53">
        <f>'8 Cost of Production'!J34</f>
        <v>0</v>
      </c>
      <c r="K3" s="53">
        <f>'8 Cost of Production'!K34</f>
        <v>0</v>
      </c>
      <c r="L3" s="53">
        <f>'8 Cost of Production'!L34</f>
        <v>0</v>
      </c>
      <c r="M3" s="53">
        <f>'8 Cost of Production'!M34</f>
        <v>0</v>
      </c>
      <c r="N3" s="53">
        <f>'8 Cost of Production'!N34</f>
        <v>0</v>
      </c>
      <c r="O3" s="53">
        <f>'8 Cost of Production'!O34</f>
        <v>0</v>
      </c>
      <c r="P3" s="53">
        <f>'8 Cost of Production'!P34</f>
        <v>0</v>
      </c>
      <c r="Q3" s="53">
        <f>'8 Cost of Production'!Q34</f>
        <v>0</v>
      </c>
      <c r="R3" s="53">
        <f>'8 Cost of Production'!R34</f>
        <v>0</v>
      </c>
      <c r="S3" s="53">
        <f>'8 Cost of Production'!S34</f>
        <v>0</v>
      </c>
      <c r="T3" s="53">
        <f>'8 Cost of Production'!T34</f>
        <v>0</v>
      </c>
      <c r="U3" s="53">
        <f>'8 Cost of Production'!U34</f>
        <v>0</v>
      </c>
      <c r="V3" s="53">
        <f>'8 Cost of Production'!V34</f>
        <v>0</v>
      </c>
      <c r="W3" s="53">
        <f>'8 Cost of Production'!W34</f>
        <v>0</v>
      </c>
      <c r="X3" s="53">
        <f>'8 Cost of Production'!X34</f>
        <v>0</v>
      </c>
      <c r="Y3" s="53">
        <f>'8 Cost of Production'!Y34</f>
        <v>0</v>
      </c>
      <c r="Z3" s="53">
        <f>'8 Cost of Production'!Z34</f>
        <v>0</v>
      </c>
      <c r="AA3" s="53">
        <f>'8 Cost of Production'!AA34</f>
        <v>0</v>
      </c>
      <c r="AB3" s="53">
        <f>'8 Cost of Production'!AB34</f>
        <v>0</v>
      </c>
      <c r="AC3" s="53">
        <f>'8 Cost of Production'!AC34</f>
        <v>0</v>
      </c>
      <c r="AD3" s="53">
        <f>'8 Cost of Production'!AD34</f>
        <v>0</v>
      </c>
      <c r="AE3" s="53">
        <f>'8 Cost of Production'!AE34</f>
        <v>0</v>
      </c>
      <c r="AF3" s="53">
        <f>'8 Cost of Production'!AF34</f>
        <v>0</v>
      </c>
      <c r="AG3" s="53">
        <f>'8 Cost of Production'!AG34</f>
        <v>0</v>
      </c>
      <c r="AH3" s="53">
        <f>'8 Cost of Production'!AH34</f>
        <v>0</v>
      </c>
      <c r="AI3" s="53">
        <f>'8 Cost of Production'!AI34</f>
        <v>0</v>
      </c>
      <c r="AJ3" s="53">
        <f>'8 Cost of Production'!AJ34</f>
        <v>0</v>
      </c>
      <c r="AK3" s="53">
        <f>'8 Cost of Production'!AK34</f>
        <v>0</v>
      </c>
      <c r="AL3" s="53">
        <f>'8 Cost of Production'!AL34</f>
        <v>0</v>
      </c>
      <c r="AM3" s="53">
        <f>'8 Cost of Production'!AM34</f>
        <v>0</v>
      </c>
      <c r="AN3" s="53">
        <f>'8 Cost of Production'!AN34</f>
        <v>0</v>
      </c>
      <c r="AO3" s="53">
        <f>'8 Cost of Production'!AO34</f>
        <v>0</v>
      </c>
      <c r="AP3" s="53">
        <f>'8 Cost of Production'!AP34</f>
        <v>0</v>
      </c>
      <c r="AQ3" s="53">
        <f>'8 Cost of Production'!AQ34</f>
        <v>0</v>
      </c>
      <c r="AR3" s="53">
        <f>'8 Cost of Production'!AR34</f>
        <v>0</v>
      </c>
      <c r="AS3" s="53">
        <f>'8 Cost of Production'!AS34</f>
        <v>0</v>
      </c>
      <c r="AT3" s="53">
        <f>'8 Cost of Production'!AT34</f>
        <v>0</v>
      </c>
      <c r="AU3" s="53">
        <f>'8 Cost of Production'!AU34</f>
        <v>0</v>
      </c>
      <c r="AV3" s="53">
        <f>'8 Cost of Production'!AV34</f>
        <v>0</v>
      </c>
      <c r="AW3" s="53">
        <f>'8 Cost of Production'!AW34</f>
        <v>0</v>
      </c>
      <c r="AX3" s="53">
        <f>'8 Cost of Production'!AX34</f>
        <v>0</v>
      </c>
      <c r="AY3" s="53">
        <f>'8 Cost of Production'!AY34</f>
        <v>0</v>
      </c>
      <c r="AZ3" s="53">
        <f>'8 Cost of Production'!AZ34</f>
        <v>0</v>
      </c>
      <c r="BA3" s="53">
        <f>'8 Cost of Production'!BA34</f>
        <v>0</v>
      </c>
    </row>
    <row r="4" spans="1:53" s="41" customFormat="1" ht="12.75">
      <c r="A4" s="39"/>
      <c r="B4" s="70" t="s">
        <v>6</v>
      </c>
      <c r="C4" s="40"/>
      <c r="D4" s="49">
        <f>'1 Enterprises'!D16</f>
        <v>0</v>
      </c>
      <c r="E4" s="49">
        <f>'1 Enterprises'!E16</f>
        <v>0</v>
      </c>
      <c r="F4" s="49">
        <f>'1 Enterprises'!F16</f>
        <v>0</v>
      </c>
      <c r="G4" s="49">
        <f>'1 Enterprises'!G16</f>
        <v>0</v>
      </c>
      <c r="H4" s="49">
        <f>'1 Enterprises'!H16</f>
        <v>0</v>
      </c>
      <c r="I4" s="49">
        <f>'1 Enterprises'!I16</f>
        <v>0</v>
      </c>
      <c r="J4" s="49">
        <f>'1 Enterprises'!J16</f>
        <v>0</v>
      </c>
      <c r="K4" s="49">
        <f>'1 Enterprises'!K16</f>
        <v>0</v>
      </c>
      <c r="L4" s="49">
        <f>'1 Enterprises'!L16</f>
        <v>0</v>
      </c>
      <c r="M4" s="49">
        <f>'1 Enterprises'!M16</f>
        <v>0</v>
      </c>
      <c r="N4" s="49">
        <f>'1 Enterprises'!N16</f>
        <v>0</v>
      </c>
      <c r="O4" s="49">
        <f>'1 Enterprises'!O16</f>
        <v>0</v>
      </c>
      <c r="P4" s="49">
        <f>'1 Enterprises'!P16</f>
        <v>0</v>
      </c>
      <c r="Q4" s="49">
        <f>'1 Enterprises'!Q16</f>
        <v>0</v>
      </c>
      <c r="R4" s="49">
        <f>'1 Enterprises'!R16</f>
        <v>0</v>
      </c>
      <c r="S4" s="49">
        <f>'1 Enterprises'!S16</f>
        <v>0</v>
      </c>
      <c r="T4" s="49">
        <f>'1 Enterprises'!T16</f>
        <v>0</v>
      </c>
      <c r="U4" s="49">
        <f>'1 Enterprises'!U16</f>
        <v>0</v>
      </c>
      <c r="V4" s="49">
        <f>'1 Enterprises'!V16</f>
        <v>0</v>
      </c>
      <c r="W4" s="49">
        <f>'1 Enterprises'!W16</f>
        <v>0</v>
      </c>
      <c r="X4" s="49">
        <f>'1 Enterprises'!X16</f>
        <v>0</v>
      </c>
      <c r="Y4" s="49">
        <f>'1 Enterprises'!Y16</f>
        <v>0</v>
      </c>
      <c r="Z4" s="49">
        <f>'1 Enterprises'!Z16</f>
        <v>0</v>
      </c>
      <c r="AA4" s="49">
        <f>'1 Enterprises'!AA16</f>
        <v>0</v>
      </c>
      <c r="AB4" s="49">
        <f>'1 Enterprises'!AB16</f>
        <v>0</v>
      </c>
      <c r="AC4" s="49">
        <f>'1 Enterprises'!AC16</f>
        <v>0</v>
      </c>
      <c r="AD4" s="49">
        <f>'1 Enterprises'!AD16</f>
        <v>0</v>
      </c>
      <c r="AE4" s="49">
        <f>'1 Enterprises'!AE16</f>
        <v>0</v>
      </c>
      <c r="AF4" s="49">
        <f>'1 Enterprises'!AF16</f>
        <v>0</v>
      </c>
      <c r="AG4" s="49">
        <f>'1 Enterprises'!AG16</f>
        <v>0</v>
      </c>
      <c r="AH4" s="49">
        <f>'1 Enterprises'!AH16</f>
        <v>0</v>
      </c>
      <c r="AI4" s="49">
        <f>'1 Enterprises'!AI16</f>
        <v>0</v>
      </c>
      <c r="AJ4" s="49">
        <f>'1 Enterprises'!AJ16</f>
        <v>0</v>
      </c>
      <c r="AK4" s="49">
        <f>'1 Enterprises'!AK16</f>
        <v>0</v>
      </c>
      <c r="AL4" s="49">
        <f>'1 Enterprises'!AL16</f>
        <v>0</v>
      </c>
      <c r="AM4" s="49">
        <f>'1 Enterprises'!AM16</f>
        <v>0</v>
      </c>
      <c r="AN4" s="49">
        <f>'1 Enterprises'!AN16</f>
        <v>0</v>
      </c>
      <c r="AO4" s="49">
        <f>'1 Enterprises'!AO16</f>
        <v>0</v>
      </c>
      <c r="AP4" s="49">
        <f>'1 Enterprises'!AP16</f>
        <v>0</v>
      </c>
      <c r="AQ4" s="49">
        <f>'1 Enterprises'!AQ16</f>
        <v>0</v>
      </c>
      <c r="AR4" s="49">
        <f>'1 Enterprises'!AR16</f>
        <v>0</v>
      </c>
      <c r="AS4" s="49">
        <f>'1 Enterprises'!AS16</f>
        <v>0</v>
      </c>
      <c r="AT4" s="49">
        <f>'1 Enterprises'!AT16</f>
        <v>0</v>
      </c>
      <c r="AU4" s="49">
        <f>'1 Enterprises'!AU16</f>
        <v>0</v>
      </c>
      <c r="AV4" s="49">
        <f>'1 Enterprises'!AV16</f>
        <v>0</v>
      </c>
      <c r="AW4" s="49">
        <f>'1 Enterprises'!AW16</f>
        <v>0</v>
      </c>
      <c r="AX4" s="49">
        <f>'1 Enterprises'!AX16</f>
        <v>0</v>
      </c>
      <c r="AY4" s="49">
        <f>'1 Enterprises'!AY16</f>
        <v>0</v>
      </c>
      <c r="AZ4" s="49">
        <f>'1 Enterprises'!AZ16</f>
        <v>0</v>
      </c>
      <c r="BA4" s="49">
        <f>'1 Enterprises'!BA16</f>
        <v>0</v>
      </c>
    </row>
    <row r="5" spans="1:53" s="34" customFormat="1" ht="12.75">
      <c r="A5" s="32"/>
      <c r="B5" s="71" t="s">
        <v>80</v>
      </c>
      <c r="C5" s="33"/>
      <c r="D5" s="74">
        <f>'1 Enterprises'!D15</f>
        <v>0</v>
      </c>
      <c r="E5" s="74">
        <f>'1 Enterprises'!E15</f>
        <v>0</v>
      </c>
      <c r="F5" s="74">
        <f>'1 Enterprises'!F15</f>
        <v>0</v>
      </c>
      <c r="G5" s="74">
        <f>'1 Enterprises'!G15</f>
        <v>0</v>
      </c>
      <c r="H5" s="74">
        <f>'1 Enterprises'!H15</f>
        <v>0</v>
      </c>
      <c r="I5" s="74">
        <f>'1 Enterprises'!I15</f>
        <v>0</v>
      </c>
      <c r="J5" s="74">
        <f>'1 Enterprises'!J15</f>
        <v>0</v>
      </c>
      <c r="K5" s="74">
        <f>'1 Enterprises'!K15</f>
        <v>0</v>
      </c>
      <c r="L5" s="74">
        <f>'1 Enterprises'!L15</f>
        <v>0</v>
      </c>
      <c r="M5" s="74">
        <f>'1 Enterprises'!M15</f>
        <v>0</v>
      </c>
      <c r="N5" s="74">
        <f>'1 Enterprises'!N15</f>
        <v>0</v>
      </c>
      <c r="O5" s="74">
        <f>'1 Enterprises'!O15</f>
        <v>0</v>
      </c>
      <c r="P5" s="74">
        <f>'1 Enterprises'!P15</f>
        <v>0</v>
      </c>
      <c r="Q5" s="74">
        <f>'1 Enterprises'!Q15</f>
        <v>0</v>
      </c>
      <c r="R5" s="74">
        <f>'1 Enterprises'!R15</f>
        <v>0</v>
      </c>
      <c r="S5" s="74">
        <f>'1 Enterprises'!S15</f>
        <v>0</v>
      </c>
      <c r="T5" s="74">
        <f>'1 Enterprises'!T15</f>
        <v>0</v>
      </c>
      <c r="U5" s="74">
        <f>'1 Enterprises'!U15</f>
        <v>0</v>
      </c>
      <c r="V5" s="74">
        <f>'1 Enterprises'!V15</f>
        <v>0</v>
      </c>
      <c r="W5" s="74">
        <f>'1 Enterprises'!W15</f>
        <v>0</v>
      </c>
      <c r="X5" s="74">
        <f>'1 Enterprises'!X15</f>
        <v>0</v>
      </c>
      <c r="Y5" s="74">
        <f>'1 Enterprises'!Y15</f>
        <v>0</v>
      </c>
      <c r="Z5" s="74">
        <f>'1 Enterprises'!Z15</f>
        <v>0</v>
      </c>
      <c r="AA5" s="74">
        <f>'1 Enterprises'!AA15</f>
        <v>0</v>
      </c>
      <c r="AB5" s="74">
        <f>'1 Enterprises'!AB15</f>
        <v>0</v>
      </c>
      <c r="AC5" s="74">
        <f>'1 Enterprises'!AC15</f>
        <v>0</v>
      </c>
      <c r="AD5" s="74">
        <f>'1 Enterprises'!AD15</f>
        <v>0</v>
      </c>
      <c r="AE5" s="74">
        <f>'1 Enterprises'!AE15</f>
        <v>0</v>
      </c>
      <c r="AF5" s="74">
        <f>'1 Enterprises'!AF15</f>
        <v>0</v>
      </c>
      <c r="AG5" s="74">
        <f>'1 Enterprises'!AG15</f>
        <v>0</v>
      </c>
      <c r="AH5" s="74">
        <f>'1 Enterprises'!AH15</f>
        <v>0</v>
      </c>
      <c r="AI5" s="74">
        <f>'1 Enterprises'!AI15</f>
        <v>0</v>
      </c>
      <c r="AJ5" s="74">
        <f>'1 Enterprises'!AJ15</f>
        <v>0</v>
      </c>
      <c r="AK5" s="74">
        <f>'1 Enterprises'!AK15</f>
        <v>0</v>
      </c>
      <c r="AL5" s="74">
        <f>'1 Enterprises'!AL15</f>
        <v>0</v>
      </c>
      <c r="AM5" s="74">
        <f>'1 Enterprises'!AM15</f>
        <v>0</v>
      </c>
      <c r="AN5" s="74">
        <f>'1 Enterprises'!AN15</f>
        <v>0</v>
      </c>
      <c r="AO5" s="74">
        <f>'1 Enterprises'!AO15</f>
        <v>0</v>
      </c>
      <c r="AP5" s="74">
        <f>'1 Enterprises'!AP15</f>
        <v>0</v>
      </c>
      <c r="AQ5" s="74">
        <f>'1 Enterprises'!AQ15</f>
        <v>0</v>
      </c>
      <c r="AR5" s="74">
        <f>'1 Enterprises'!AR15</f>
        <v>0</v>
      </c>
      <c r="AS5" s="74">
        <f>'1 Enterprises'!AS15</f>
        <v>0</v>
      </c>
      <c r="AT5" s="74">
        <f>'1 Enterprises'!AT15</f>
        <v>0</v>
      </c>
      <c r="AU5" s="74">
        <f>'1 Enterprises'!AU15</f>
        <v>0</v>
      </c>
      <c r="AV5" s="74">
        <f>'1 Enterprises'!AV15</f>
        <v>0</v>
      </c>
      <c r="AW5" s="74">
        <f>'1 Enterprises'!AW15</f>
        <v>0</v>
      </c>
      <c r="AX5" s="74">
        <f>'1 Enterprises'!AX15</f>
        <v>0</v>
      </c>
      <c r="AY5" s="74">
        <f>'1 Enterprises'!AY15</f>
        <v>0</v>
      </c>
      <c r="AZ5" s="74">
        <f>'1 Enterprises'!AZ15</f>
        <v>0</v>
      </c>
      <c r="BA5" s="74">
        <f>'1 Enterprises'!BA15</f>
        <v>0</v>
      </c>
    </row>
    <row r="6" spans="1:53" ht="12.75">
      <c r="A6" s="31"/>
      <c r="B6" s="68" t="s">
        <v>325</v>
      </c>
      <c r="D6" s="12">
        <f>'1 Enterprises'!D17</f>
        <v>0</v>
      </c>
      <c r="E6" s="12">
        <f>'1 Enterprises'!E17</f>
        <v>0</v>
      </c>
      <c r="F6" s="12">
        <f>'1 Enterprises'!F17</f>
        <v>0</v>
      </c>
      <c r="G6" s="12">
        <f>'1 Enterprises'!G17</f>
        <v>0</v>
      </c>
      <c r="H6" s="12">
        <f>'1 Enterprises'!H17</f>
        <v>0</v>
      </c>
      <c r="I6" s="12">
        <f>'1 Enterprises'!I17</f>
        <v>0</v>
      </c>
      <c r="J6" s="12">
        <f>'1 Enterprises'!J17</f>
        <v>0</v>
      </c>
      <c r="K6" s="12">
        <f>'1 Enterprises'!K17</f>
        <v>0</v>
      </c>
      <c r="L6" s="12">
        <f>'1 Enterprises'!L17</f>
        <v>0</v>
      </c>
      <c r="M6" s="12">
        <f>'1 Enterprises'!M17</f>
        <v>0</v>
      </c>
      <c r="N6" s="12">
        <f>'1 Enterprises'!N17</f>
        <v>0</v>
      </c>
      <c r="O6" s="12">
        <f>'1 Enterprises'!O17</f>
        <v>0</v>
      </c>
      <c r="P6" s="12">
        <f>'1 Enterprises'!P17</f>
        <v>0</v>
      </c>
      <c r="Q6" s="12">
        <f>'1 Enterprises'!Q17</f>
        <v>0</v>
      </c>
      <c r="R6" s="12">
        <f>'1 Enterprises'!R17</f>
        <v>0</v>
      </c>
      <c r="S6" s="12">
        <f>'1 Enterprises'!S17</f>
        <v>0</v>
      </c>
      <c r="T6" s="12">
        <f>'1 Enterprises'!T17</f>
        <v>0</v>
      </c>
      <c r="U6" s="12">
        <f>'1 Enterprises'!U17</f>
        <v>0</v>
      </c>
      <c r="V6" s="12">
        <f>'1 Enterprises'!V17</f>
        <v>0</v>
      </c>
      <c r="W6" s="12">
        <f>'1 Enterprises'!W17</f>
        <v>0</v>
      </c>
      <c r="X6" s="12">
        <f>'1 Enterprises'!X17</f>
        <v>0</v>
      </c>
      <c r="Y6" s="12">
        <f>'1 Enterprises'!Y17</f>
        <v>0</v>
      </c>
      <c r="Z6" s="12">
        <f>'1 Enterprises'!Z17</f>
        <v>0</v>
      </c>
      <c r="AA6" s="12">
        <f>'1 Enterprises'!AA17</f>
        <v>0</v>
      </c>
      <c r="AB6" s="12">
        <f>'1 Enterprises'!AB17</f>
        <v>0</v>
      </c>
      <c r="AC6" s="12">
        <f>'1 Enterprises'!AC17</f>
        <v>0</v>
      </c>
      <c r="AD6" s="12">
        <f>'1 Enterprises'!AD17</f>
        <v>0</v>
      </c>
      <c r="AE6" s="12">
        <f>'1 Enterprises'!AE17</f>
        <v>0</v>
      </c>
      <c r="AF6" s="12">
        <f>'1 Enterprises'!AF17</f>
        <v>0</v>
      </c>
      <c r="AG6" s="12">
        <f>'1 Enterprises'!AG17</f>
        <v>0</v>
      </c>
      <c r="AH6" s="12">
        <f>'1 Enterprises'!AH17</f>
        <v>0</v>
      </c>
      <c r="AI6" s="12">
        <f>'1 Enterprises'!AI17</f>
        <v>0</v>
      </c>
      <c r="AJ6" s="12">
        <f>'1 Enterprises'!AJ17</f>
        <v>0</v>
      </c>
      <c r="AK6" s="12">
        <f>'1 Enterprises'!AK17</f>
        <v>0</v>
      </c>
      <c r="AL6" s="12">
        <f>'1 Enterprises'!AL17</f>
        <v>0</v>
      </c>
      <c r="AM6" s="12">
        <f>'1 Enterprises'!AM17</f>
        <v>0</v>
      </c>
      <c r="AN6" s="12">
        <f>'1 Enterprises'!AN17</f>
        <v>0</v>
      </c>
      <c r="AO6" s="12">
        <f>'1 Enterprises'!AO17</f>
        <v>0</v>
      </c>
      <c r="AP6" s="12">
        <f>'1 Enterprises'!AP17</f>
        <v>0</v>
      </c>
      <c r="AQ6" s="12">
        <f>'1 Enterprises'!AQ17</f>
        <v>0</v>
      </c>
      <c r="AR6" s="12">
        <f>'1 Enterprises'!AR17</f>
        <v>0</v>
      </c>
      <c r="AS6" s="12">
        <f>'1 Enterprises'!AS17</f>
        <v>0</v>
      </c>
      <c r="AT6" s="12">
        <f>'1 Enterprises'!AT17</f>
        <v>0</v>
      </c>
      <c r="AU6" s="12">
        <f>'1 Enterprises'!AU17</f>
        <v>0</v>
      </c>
      <c r="AV6" s="12">
        <f>'1 Enterprises'!AV17</f>
        <v>0</v>
      </c>
      <c r="AW6" s="12">
        <f>'1 Enterprises'!AW17</f>
        <v>0</v>
      </c>
      <c r="AX6" s="12">
        <f>'1 Enterprises'!AX17</f>
        <v>0</v>
      </c>
      <c r="AY6" s="12">
        <f>'1 Enterprises'!AY17</f>
        <v>0</v>
      </c>
      <c r="AZ6" s="12">
        <f>'1 Enterprises'!AZ17</f>
        <v>0</v>
      </c>
      <c r="BA6" s="12">
        <f>'1 Enterprises'!BA17</f>
        <v>0</v>
      </c>
    </row>
    <row r="7" spans="1:28" s="34" customFormat="1" ht="12.75">
      <c r="A7" s="32"/>
      <c r="B7" s="71"/>
      <c r="C7" s="33"/>
      <c r="D7" s="74"/>
      <c r="E7" s="74"/>
      <c r="F7" s="74"/>
      <c r="G7" s="74"/>
      <c r="H7" s="74"/>
      <c r="I7" s="74"/>
      <c r="J7" s="74"/>
      <c r="K7" s="74"/>
      <c r="L7" s="74"/>
      <c r="M7" s="74"/>
      <c r="N7" s="74"/>
      <c r="O7" s="74"/>
      <c r="P7" s="74"/>
      <c r="Q7" s="74"/>
      <c r="R7" s="74"/>
      <c r="S7" s="74"/>
      <c r="T7" s="74"/>
      <c r="U7" s="74"/>
      <c r="V7" s="74"/>
      <c r="W7" s="74"/>
      <c r="X7" s="74"/>
      <c r="Y7" s="74"/>
      <c r="Z7" s="74"/>
      <c r="AA7" s="74"/>
      <c r="AB7" s="74"/>
    </row>
    <row r="8" spans="1:53" s="221" customFormat="1" ht="16.5">
      <c r="A8" s="159"/>
      <c r="B8" s="255" t="str">
        <f>'8 Cost of Production'!B84</f>
        <v>Total Economic Cost per plant sold</v>
      </c>
      <c r="C8" s="256"/>
      <c r="D8" s="256">
        <f>'8 Cost of Production'!D84</f>
        <v>0</v>
      </c>
      <c r="E8" s="256">
        <f>'8 Cost of Production'!E84</f>
        <v>0</v>
      </c>
      <c r="F8" s="256">
        <f>'8 Cost of Production'!F84</f>
        <v>0</v>
      </c>
      <c r="G8" s="256">
        <f>'8 Cost of Production'!G84</f>
        <v>0</v>
      </c>
      <c r="H8" s="256">
        <f>'8 Cost of Production'!H84</f>
        <v>0</v>
      </c>
      <c r="I8" s="256">
        <f>'8 Cost of Production'!I84</f>
        <v>0</v>
      </c>
      <c r="J8" s="256">
        <f>'8 Cost of Production'!J84</f>
        <v>0</v>
      </c>
      <c r="K8" s="256">
        <f>'8 Cost of Production'!K84</f>
        <v>0</v>
      </c>
      <c r="L8" s="256">
        <f>'8 Cost of Production'!L84</f>
        <v>0</v>
      </c>
      <c r="M8" s="256">
        <f>'8 Cost of Production'!M84</f>
        <v>0</v>
      </c>
      <c r="N8" s="256">
        <f>'8 Cost of Production'!N84</f>
        <v>0</v>
      </c>
      <c r="O8" s="256">
        <f>'8 Cost of Production'!O84</f>
        <v>0</v>
      </c>
      <c r="P8" s="256">
        <f>'8 Cost of Production'!P84</f>
        <v>0</v>
      </c>
      <c r="Q8" s="256">
        <f>'8 Cost of Production'!Q84</f>
        <v>0</v>
      </c>
      <c r="R8" s="256">
        <f>'8 Cost of Production'!R84</f>
        <v>0</v>
      </c>
      <c r="S8" s="256">
        <f>'8 Cost of Production'!S84</f>
        <v>0</v>
      </c>
      <c r="T8" s="256">
        <f>'8 Cost of Production'!T84</f>
        <v>0</v>
      </c>
      <c r="U8" s="256">
        <f>'8 Cost of Production'!U84</f>
        <v>0</v>
      </c>
      <c r="V8" s="256">
        <f>'8 Cost of Production'!V84</f>
        <v>0</v>
      </c>
      <c r="W8" s="256">
        <f>'8 Cost of Production'!W84</f>
        <v>0</v>
      </c>
      <c r="X8" s="256">
        <f>'8 Cost of Production'!X84</f>
        <v>0</v>
      </c>
      <c r="Y8" s="256">
        <f>'8 Cost of Production'!Y84</f>
        <v>0</v>
      </c>
      <c r="Z8" s="256">
        <f>'8 Cost of Production'!Z84</f>
        <v>0</v>
      </c>
      <c r="AA8" s="256">
        <f>'8 Cost of Production'!AA84</f>
        <v>0</v>
      </c>
      <c r="AB8" s="256">
        <f>'8 Cost of Production'!AB84</f>
        <v>0</v>
      </c>
      <c r="AC8" s="256">
        <f>'8 Cost of Production'!AC84</f>
        <v>0</v>
      </c>
      <c r="AD8" s="256">
        <f>'8 Cost of Production'!AD84</f>
        <v>0</v>
      </c>
      <c r="AE8" s="256">
        <f>'8 Cost of Production'!AE84</f>
        <v>0</v>
      </c>
      <c r="AF8" s="256">
        <f>'8 Cost of Production'!AF84</f>
        <v>0</v>
      </c>
      <c r="AG8" s="256">
        <f>'8 Cost of Production'!AG84</f>
        <v>0</v>
      </c>
      <c r="AH8" s="256">
        <f>'8 Cost of Production'!AH84</f>
        <v>0</v>
      </c>
      <c r="AI8" s="256">
        <f>'8 Cost of Production'!AI84</f>
        <v>0</v>
      </c>
      <c r="AJ8" s="256">
        <f>'8 Cost of Production'!AJ84</f>
        <v>0</v>
      </c>
      <c r="AK8" s="256">
        <f>'8 Cost of Production'!AK84</f>
        <v>0</v>
      </c>
      <c r="AL8" s="256">
        <f>'8 Cost of Production'!AL84</f>
        <v>0</v>
      </c>
      <c r="AM8" s="256">
        <f>'8 Cost of Production'!AM84</f>
        <v>0</v>
      </c>
      <c r="AN8" s="256">
        <f>'8 Cost of Production'!AN84</f>
        <v>0</v>
      </c>
      <c r="AO8" s="256">
        <f>'8 Cost of Production'!AO84</f>
        <v>0</v>
      </c>
      <c r="AP8" s="256">
        <f>'8 Cost of Production'!AP84</f>
        <v>0</v>
      </c>
      <c r="AQ8" s="256">
        <f>'8 Cost of Production'!AQ84</f>
        <v>0</v>
      </c>
      <c r="AR8" s="256">
        <f>'8 Cost of Production'!AR84</f>
        <v>0</v>
      </c>
      <c r="AS8" s="256">
        <f>'8 Cost of Production'!AS84</f>
        <v>0</v>
      </c>
      <c r="AT8" s="256">
        <f>'8 Cost of Production'!AT84</f>
        <v>0</v>
      </c>
      <c r="AU8" s="256">
        <f>'8 Cost of Production'!AU84</f>
        <v>0</v>
      </c>
      <c r="AV8" s="256">
        <f>'8 Cost of Production'!AV84</f>
        <v>0</v>
      </c>
      <c r="AW8" s="256">
        <f>'8 Cost of Production'!AW84</f>
        <v>0</v>
      </c>
      <c r="AX8" s="256">
        <f>'8 Cost of Production'!AX84</f>
        <v>0</v>
      </c>
      <c r="AY8" s="256">
        <f>'8 Cost of Production'!AY84</f>
        <v>0</v>
      </c>
      <c r="AZ8" s="256">
        <f>'8 Cost of Production'!AZ84</f>
        <v>0</v>
      </c>
      <c r="BA8" s="256">
        <f>'8 Cost of Production'!BA84</f>
        <v>0</v>
      </c>
    </row>
    <row r="9" spans="1:53" s="44" customFormat="1" ht="12.75">
      <c r="A9" s="16"/>
      <c r="B9" s="68" t="s">
        <v>326</v>
      </c>
      <c r="C9" s="12"/>
      <c r="D9" s="54">
        <f>D6-D8</f>
        <v>0</v>
      </c>
      <c r="E9" s="54">
        <f aca="true" t="shared" si="0" ref="E9:O9">E6-E8</f>
        <v>0</v>
      </c>
      <c r="F9" s="54">
        <f t="shared" si="0"/>
        <v>0</v>
      </c>
      <c r="G9" s="54">
        <f t="shared" si="0"/>
        <v>0</v>
      </c>
      <c r="H9" s="54">
        <f t="shared" si="0"/>
        <v>0</v>
      </c>
      <c r="I9" s="54">
        <f t="shared" si="0"/>
        <v>0</v>
      </c>
      <c r="J9" s="54">
        <f t="shared" si="0"/>
        <v>0</v>
      </c>
      <c r="K9" s="54">
        <f t="shared" si="0"/>
        <v>0</v>
      </c>
      <c r="L9" s="54">
        <f t="shared" si="0"/>
        <v>0</v>
      </c>
      <c r="M9" s="54">
        <f t="shared" si="0"/>
        <v>0</v>
      </c>
      <c r="N9" s="54">
        <f t="shared" si="0"/>
        <v>0</v>
      </c>
      <c r="O9" s="54">
        <f t="shared" si="0"/>
        <v>0</v>
      </c>
      <c r="P9" s="54">
        <f aca="true" t="shared" si="1" ref="P9:AB9">P6-P8</f>
        <v>0</v>
      </c>
      <c r="Q9" s="54">
        <f t="shared" si="1"/>
        <v>0</v>
      </c>
      <c r="R9" s="54">
        <f t="shared" si="1"/>
        <v>0</v>
      </c>
      <c r="S9" s="54">
        <f t="shared" si="1"/>
        <v>0</v>
      </c>
      <c r="T9" s="54">
        <f t="shared" si="1"/>
        <v>0</v>
      </c>
      <c r="U9" s="54">
        <f t="shared" si="1"/>
        <v>0</v>
      </c>
      <c r="V9" s="54">
        <f t="shared" si="1"/>
        <v>0</v>
      </c>
      <c r="W9" s="54">
        <f t="shared" si="1"/>
        <v>0</v>
      </c>
      <c r="X9" s="54">
        <f t="shared" si="1"/>
        <v>0</v>
      </c>
      <c r="Y9" s="54">
        <f t="shared" si="1"/>
        <v>0</v>
      </c>
      <c r="Z9" s="54">
        <f t="shared" si="1"/>
        <v>0</v>
      </c>
      <c r="AA9" s="54">
        <f t="shared" si="1"/>
        <v>0</v>
      </c>
      <c r="AB9" s="54">
        <f t="shared" si="1"/>
        <v>0</v>
      </c>
      <c r="AC9" s="54">
        <f aca="true" t="shared" si="2" ref="AC9:BA9">AC6-AC8</f>
        <v>0</v>
      </c>
      <c r="AD9" s="54">
        <f t="shared" si="2"/>
        <v>0</v>
      </c>
      <c r="AE9" s="54">
        <f t="shared" si="2"/>
        <v>0</v>
      </c>
      <c r="AF9" s="54">
        <f t="shared" si="2"/>
        <v>0</v>
      </c>
      <c r="AG9" s="54">
        <f t="shared" si="2"/>
        <v>0</v>
      </c>
      <c r="AH9" s="54">
        <f t="shared" si="2"/>
        <v>0</v>
      </c>
      <c r="AI9" s="54">
        <f t="shared" si="2"/>
        <v>0</v>
      </c>
      <c r="AJ9" s="54">
        <f t="shared" si="2"/>
        <v>0</v>
      </c>
      <c r="AK9" s="54">
        <f t="shared" si="2"/>
        <v>0</v>
      </c>
      <c r="AL9" s="54">
        <f t="shared" si="2"/>
        <v>0</v>
      </c>
      <c r="AM9" s="54">
        <f t="shared" si="2"/>
        <v>0</v>
      </c>
      <c r="AN9" s="54">
        <f t="shared" si="2"/>
        <v>0</v>
      </c>
      <c r="AO9" s="54">
        <f t="shared" si="2"/>
        <v>0</v>
      </c>
      <c r="AP9" s="54">
        <f t="shared" si="2"/>
        <v>0</v>
      </c>
      <c r="AQ9" s="54">
        <f t="shared" si="2"/>
        <v>0</v>
      </c>
      <c r="AR9" s="54">
        <f t="shared" si="2"/>
        <v>0</v>
      </c>
      <c r="AS9" s="54">
        <f t="shared" si="2"/>
        <v>0</v>
      </c>
      <c r="AT9" s="54">
        <f t="shared" si="2"/>
        <v>0</v>
      </c>
      <c r="AU9" s="54">
        <f t="shared" si="2"/>
        <v>0</v>
      </c>
      <c r="AV9" s="54">
        <f t="shared" si="2"/>
        <v>0</v>
      </c>
      <c r="AW9" s="54">
        <f t="shared" si="2"/>
        <v>0</v>
      </c>
      <c r="AX9" s="54">
        <f t="shared" si="2"/>
        <v>0</v>
      </c>
      <c r="AY9" s="54">
        <f t="shared" si="2"/>
        <v>0</v>
      </c>
      <c r="AZ9" s="54">
        <f t="shared" si="2"/>
        <v>0</v>
      </c>
      <c r="BA9" s="54">
        <f t="shared" si="2"/>
        <v>0</v>
      </c>
    </row>
    <row r="10" spans="1:53" s="23" customFormat="1" ht="12.75">
      <c r="A10" s="31"/>
      <c r="B10" s="68" t="s">
        <v>79</v>
      </c>
      <c r="C10" s="7"/>
      <c r="D10" s="85">
        <f>D9*D4</f>
        <v>0</v>
      </c>
      <c r="E10" s="85">
        <f aca="true" t="shared" si="3" ref="E10:O10">E9*E4</f>
        <v>0</v>
      </c>
      <c r="F10" s="85">
        <f t="shared" si="3"/>
        <v>0</v>
      </c>
      <c r="G10" s="85">
        <f t="shared" si="3"/>
        <v>0</v>
      </c>
      <c r="H10" s="85">
        <f t="shared" si="3"/>
        <v>0</v>
      </c>
      <c r="I10" s="85">
        <f t="shared" si="3"/>
        <v>0</v>
      </c>
      <c r="J10" s="85">
        <f t="shared" si="3"/>
        <v>0</v>
      </c>
      <c r="K10" s="85">
        <f t="shared" si="3"/>
        <v>0</v>
      </c>
      <c r="L10" s="85">
        <f t="shared" si="3"/>
        <v>0</v>
      </c>
      <c r="M10" s="85">
        <f t="shared" si="3"/>
        <v>0</v>
      </c>
      <c r="N10" s="85">
        <f t="shared" si="3"/>
        <v>0</v>
      </c>
      <c r="O10" s="85">
        <f t="shared" si="3"/>
        <v>0</v>
      </c>
      <c r="P10" s="85">
        <f aca="true" t="shared" si="4" ref="P10:AB10">P9*P4</f>
        <v>0</v>
      </c>
      <c r="Q10" s="85">
        <f t="shared" si="4"/>
        <v>0</v>
      </c>
      <c r="R10" s="85">
        <f t="shared" si="4"/>
        <v>0</v>
      </c>
      <c r="S10" s="85">
        <f t="shared" si="4"/>
        <v>0</v>
      </c>
      <c r="T10" s="85">
        <f t="shared" si="4"/>
        <v>0</v>
      </c>
      <c r="U10" s="85">
        <f t="shared" si="4"/>
        <v>0</v>
      </c>
      <c r="V10" s="85">
        <f t="shared" si="4"/>
        <v>0</v>
      </c>
      <c r="W10" s="85">
        <f t="shared" si="4"/>
        <v>0</v>
      </c>
      <c r="X10" s="85">
        <f t="shared" si="4"/>
        <v>0</v>
      </c>
      <c r="Y10" s="85">
        <f t="shared" si="4"/>
        <v>0</v>
      </c>
      <c r="Z10" s="85">
        <f t="shared" si="4"/>
        <v>0</v>
      </c>
      <c r="AA10" s="85">
        <f t="shared" si="4"/>
        <v>0</v>
      </c>
      <c r="AB10" s="85">
        <f t="shared" si="4"/>
        <v>0</v>
      </c>
      <c r="AC10" s="85">
        <f aca="true" t="shared" si="5" ref="AC10:BA10">AC9*AC4</f>
        <v>0</v>
      </c>
      <c r="AD10" s="85">
        <f t="shared" si="5"/>
        <v>0</v>
      </c>
      <c r="AE10" s="85">
        <f t="shared" si="5"/>
        <v>0</v>
      </c>
      <c r="AF10" s="85">
        <f t="shared" si="5"/>
        <v>0</v>
      </c>
      <c r="AG10" s="85">
        <f t="shared" si="5"/>
        <v>0</v>
      </c>
      <c r="AH10" s="85">
        <f t="shared" si="5"/>
        <v>0</v>
      </c>
      <c r="AI10" s="85">
        <f t="shared" si="5"/>
        <v>0</v>
      </c>
      <c r="AJ10" s="85">
        <f t="shared" si="5"/>
        <v>0</v>
      </c>
      <c r="AK10" s="85">
        <f t="shared" si="5"/>
        <v>0</v>
      </c>
      <c r="AL10" s="85">
        <f t="shared" si="5"/>
        <v>0</v>
      </c>
      <c r="AM10" s="85">
        <f t="shared" si="5"/>
        <v>0</v>
      </c>
      <c r="AN10" s="85">
        <f t="shared" si="5"/>
        <v>0</v>
      </c>
      <c r="AO10" s="85">
        <f t="shared" si="5"/>
        <v>0</v>
      </c>
      <c r="AP10" s="85">
        <f t="shared" si="5"/>
        <v>0</v>
      </c>
      <c r="AQ10" s="85">
        <f t="shared" si="5"/>
        <v>0</v>
      </c>
      <c r="AR10" s="85">
        <f t="shared" si="5"/>
        <v>0</v>
      </c>
      <c r="AS10" s="85">
        <f t="shared" si="5"/>
        <v>0</v>
      </c>
      <c r="AT10" s="85">
        <f t="shared" si="5"/>
        <v>0</v>
      </c>
      <c r="AU10" s="85">
        <f t="shared" si="5"/>
        <v>0</v>
      </c>
      <c r="AV10" s="85">
        <f t="shared" si="5"/>
        <v>0</v>
      </c>
      <c r="AW10" s="85">
        <f t="shared" si="5"/>
        <v>0</v>
      </c>
      <c r="AX10" s="85">
        <f t="shared" si="5"/>
        <v>0</v>
      </c>
      <c r="AY10" s="85">
        <f t="shared" si="5"/>
        <v>0</v>
      </c>
      <c r="AZ10" s="85">
        <f t="shared" si="5"/>
        <v>0</v>
      </c>
      <c r="BA10" s="85">
        <f t="shared" si="5"/>
        <v>0</v>
      </c>
    </row>
    <row r="11" spans="1:28" s="44" customFormat="1" ht="13.5" thickBot="1">
      <c r="A11" s="16"/>
      <c r="B11" s="68" t="s">
        <v>83</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s="44" customFormat="1" ht="13.5" thickBot="1">
      <c r="A12" s="16"/>
      <c r="B12" s="285">
        <f>SUM(D10:BA10)</f>
        <v>0</v>
      </c>
      <c r="C12" s="286"/>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s="44" customFormat="1" ht="12.75">
      <c r="A13" s="16"/>
      <c r="B13" s="250"/>
      <c r="C13" s="251"/>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53" s="221" customFormat="1" ht="16.5">
      <c r="A14" s="159"/>
      <c r="B14" s="257" t="str">
        <f>'8 Cost of Production'!B100</f>
        <v>Maintain Net Worth per plant sold</v>
      </c>
      <c r="C14" s="256"/>
      <c r="D14" s="256">
        <f>'8 Cost of Production'!D100</f>
        <v>0</v>
      </c>
      <c r="E14" s="256">
        <f>'8 Cost of Production'!E100</f>
        <v>0</v>
      </c>
      <c r="F14" s="256">
        <f>'8 Cost of Production'!F100</f>
        <v>0</v>
      </c>
      <c r="G14" s="256">
        <f>'8 Cost of Production'!G100</f>
        <v>0</v>
      </c>
      <c r="H14" s="256">
        <f>'8 Cost of Production'!H100</f>
        <v>0</v>
      </c>
      <c r="I14" s="256">
        <f>'8 Cost of Production'!I100</f>
        <v>0</v>
      </c>
      <c r="J14" s="256">
        <f>'8 Cost of Production'!J100</f>
        <v>0</v>
      </c>
      <c r="K14" s="256">
        <f>'8 Cost of Production'!K100</f>
        <v>0</v>
      </c>
      <c r="L14" s="256">
        <f>'8 Cost of Production'!L100</f>
        <v>0</v>
      </c>
      <c r="M14" s="256">
        <f>'8 Cost of Production'!M100</f>
        <v>0</v>
      </c>
      <c r="N14" s="256">
        <f>'8 Cost of Production'!N100</f>
        <v>0</v>
      </c>
      <c r="O14" s="256">
        <f>'8 Cost of Production'!O100</f>
        <v>0</v>
      </c>
      <c r="P14" s="256">
        <f>'8 Cost of Production'!P100</f>
        <v>0</v>
      </c>
      <c r="Q14" s="256">
        <f>'8 Cost of Production'!Q100</f>
        <v>0</v>
      </c>
      <c r="R14" s="256">
        <f>'8 Cost of Production'!R100</f>
        <v>0</v>
      </c>
      <c r="S14" s="256">
        <f>'8 Cost of Production'!S100</f>
        <v>0</v>
      </c>
      <c r="T14" s="256">
        <f>'8 Cost of Production'!T100</f>
        <v>0</v>
      </c>
      <c r="U14" s="256">
        <f>'8 Cost of Production'!U100</f>
        <v>0</v>
      </c>
      <c r="V14" s="256">
        <f>'8 Cost of Production'!V100</f>
        <v>0</v>
      </c>
      <c r="W14" s="256">
        <f>'8 Cost of Production'!W100</f>
        <v>0</v>
      </c>
      <c r="X14" s="256">
        <f>'8 Cost of Production'!X100</f>
        <v>0</v>
      </c>
      <c r="Y14" s="256">
        <f>'8 Cost of Production'!Y100</f>
        <v>0</v>
      </c>
      <c r="Z14" s="256">
        <f>'8 Cost of Production'!Z100</f>
        <v>0</v>
      </c>
      <c r="AA14" s="256">
        <f>'8 Cost of Production'!AA100</f>
        <v>0</v>
      </c>
      <c r="AB14" s="256">
        <f>'8 Cost of Production'!AB100</f>
        <v>0</v>
      </c>
      <c r="AC14" s="256">
        <f>'8 Cost of Production'!AC100</f>
        <v>0</v>
      </c>
      <c r="AD14" s="256">
        <f>'8 Cost of Production'!AD100</f>
        <v>0</v>
      </c>
      <c r="AE14" s="256">
        <f>'8 Cost of Production'!AE100</f>
        <v>0</v>
      </c>
      <c r="AF14" s="256">
        <f>'8 Cost of Production'!AF100</f>
        <v>0</v>
      </c>
      <c r="AG14" s="256">
        <f>'8 Cost of Production'!AG100</f>
        <v>0</v>
      </c>
      <c r="AH14" s="256">
        <f>'8 Cost of Production'!AH100</f>
        <v>0</v>
      </c>
      <c r="AI14" s="256">
        <f>'8 Cost of Production'!AI100</f>
        <v>0</v>
      </c>
      <c r="AJ14" s="256">
        <f>'8 Cost of Production'!AJ100</f>
        <v>0</v>
      </c>
      <c r="AK14" s="256">
        <f>'8 Cost of Production'!AK100</f>
        <v>0</v>
      </c>
      <c r="AL14" s="256">
        <f>'8 Cost of Production'!AL100</f>
        <v>0</v>
      </c>
      <c r="AM14" s="256">
        <f>'8 Cost of Production'!AM100</f>
        <v>0</v>
      </c>
      <c r="AN14" s="256">
        <f>'8 Cost of Production'!AN100</f>
        <v>0</v>
      </c>
      <c r="AO14" s="256">
        <f>'8 Cost of Production'!AO100</f>
        <v>0</v>
      </c>
      <c r="AP14" s="256">
        <f>'8 Cost of Production'!AP100</f>
        <v>0</v>
      </c>
      <c r="AQ14" s="256">
        <f>'8 Cost of Production'!AQ100</f>
        <v>0</v>
      </c>
      <c r="AR14" s="256">
        <f>'8 Cost of Production'!AR100</f>
        <v>0</v>
      </c>
      <c r="AS14" s="256">
        <f>'8 Cost of Production'!AS100</f>
        <v>0</v>
      </c>
      <c r="AT14" s="256">
        <f>'8 Cost of Production'!AT100</f>
        <v>0</v>
      </c>
      <c r="AU14" s="256">
        <f>'8 Cost of Production'!AU100</f>
        <v>0</v>
      </c>
      <c r="AV14" s="256">
        <f>'8 Cost of Production'!AV100</f>
        <v>0</v>
      </c>
      <c r="AW14" s="256">
        <f>'8 Cost of Production'!AW100</f>
        <v>0</v>
      </c>
      <c r="AX14" s="256">
        <f>'8 Cost of Production'!AX100</f>
        <v>0</v>
      </c>
      <c r="AY14" s="256">
        <f>'8 Cost of Production'!AY100</f>
        <v>0</v>
      </c>
      <c r="AZ14" s="256">
        <f>'8 Cost of Production'!AZ100</f>
        <v>0</v>
      </c>
      <c r="BA14" s="256">
        <f>'8 Cost of Production'!BA100</f>
        <v>0</v>
      </c>
    </row>
    <row r="15" spans="1:53" s="44" customFormat="1" ht="12.75">
      <c r="A15" s="16"/>
      <c r="B15" s="68" t="s">
        <v>220</v>
      </c>
      <c r="C15" s="12"/>
      <c r="D15" s="54">
        <f>D6-D14</f>
        <v>0</v>
      </c>
      <c r="E15" s="54">
        <f aca="true" t="shared" si="6" ref="E15:O15">E6-E14</f>
        <v>0</v>
      </c>
      <c r="F15" s="54">
        <f t="shared" si="6"/>
        <v>0</v>
      </c>
      <c r="G15" s="54">
        <f t="shared" si="6"/>
        <v>0</v>
      </c>
      <c r="H15" s="54">
        <f t="shared" si="6"/>
        <v>0</v>
      </c>
      <c r="I15" s="54">
        <f t="shared" si="6"/>
        <v>0</v>
      </c>
      <c r="J15" s="54">
        <f t="shared" si="6"/>
        <v>0</v>
      </c>
      <c r="K15" s="54">
        <f t="shared" si="6"/>
        <v>0</v>
      </c>
      <c r="L15" s="54">
        <f t="shared" si="6"/>
        <v>0</v>
      </c>
      <c r="M15" s="54">
        <f t="shared" si="6"/>
        <v>0</v>
      </c>
      <c r="N15" s="54">
        <f t="shared" si="6"/>
        <v>0</v>
      </c>
      <c r="O15" s="54">
        <f t="shared" si="6"/>
        <v>0</v>
      </c>
      <c r="P15" s="54">
        <f aca="true" t="shared" si="7" ref="P15:AB15">P6-P14</f>
        <v>0</v>
      </c>
      <c r="Q15" s="54">
        <f t="shared" si="7"/>
        <v>0</v>
      </c>
      <c r="R15" s="54">
        <f t="shared" si="7"/>
        <v>0</v>
      </c>
      <c r="S15" s="54">
        <f t="shared" si="7"/>
        <v>0</v>
      </c>
      <c r="T15" s="54">
        <f t="shared" si="7"/>
        <v>0</v>
      </c>
      <c r="U15" s="54">
        <f t="shared" si="7"/>
        <v>0</v>
      </c>
      <c r="V15" s="54">
        <f t="shared" si="7"/>
        <v>0</v>
      </c>
      <c r="W15" s="54">
        <f t="shared" si="7"/>
        <v>0</v>
      </c>
      <c r="X15" s="54">
        <f t="shared" si="7"/>
        <v>0</v>
      </c>
      <c r="Y15" s="54">
        <f t="shared" si="7"/>
        <v>0</v>
      </c>
      <c r="Z15" s="54">
        <f t="shared" si="7"/>
        <v>0</v>
      </c>
      <c r="AA15" s="54">
        <f t="shared" si="7"/>
        <v>0</v>
      </c>
      <c r="AB15" s="54">
        <f t="shared" si="7"/>
        <v>0</v>
      </c>
      <c r="AC15" s="54">
        <f aca="true" t="shared" si="8" ref="AC15:BA15">AC6-AC14</f>
        <v>0</v>
      </c>
      <c r="AD15" s="54">
        <f t="shared" si="8"/>
        <v>0</v>
      </c>
      <c r="AE15" s="54">
        <f t="shared" si="8"/>
        <v>0</v>
      </c>
      <c r="AF15" s="54">
        <f t="shared" si="8"/>
        <v>0</v>
      </c>
      <c r="AG15" s="54">
        <f t="shared" si="8"/>
        <v>0</v>
      </c>
      <c r="AH15" s="54">
        <f t="shared" si="8"/>
        <v>0</v>
      </c>
      <c r="AI15" s="54">
        <f t="shared" si="8"/>
        <v>0</v>
      </c>
      <c r="AJ15" s="54">
        <f t="shared" si="8"/>
        <v>0</v>
      </c>
      <c r="AK15" s="54">
        <f t="shared" si="8"/>
        <v>0</v>
      </c>
      <c r="AL15" s="54">
        <f t="shared" si="8"/>
        <v>0</v>
      </c>
      <c r="AM15" s="54">
        <f t="shared" si="8"/>
        <v>0</v>
      </c>
      <c r="AN15" s="54">
        <f t="shared" si="8"/>
        <v>0</v>
      </c>
      <c r="AO15" s="54">
        <f t="shared" si="8"/>
        <v>0</v>
      </c>
      <c r="AP15" s="54">
        <f t="shared" si="8"/>
        <v>0</v>
      </c>
      <c r="AQ15" s="54">
        <f t="shared" si="8"/>
        <v>0</v>
      </c>
      <c r="AR15" s="54">
        <f t="shared" si="8"/>
        <v>0</v>
      </c>
      <c r="AS15" s="54">
        <f t="shared" si="8"/>
        <v>0</v>
      </c>
      <c r="AT15" s="54">
        <f t="shared" si="8"/>
        <v>0</v>
      </c>
      <c r="AU15" s="54">
        <f t="shared" si="8"/>
        <v>0</v>
      </c>
      <c r="AV15" s="54">
        <f t="shared" si="8"/>
        <v>0</v>
      </c>
      <c r="AW15" s="54">
        <f t="shared" si="8"/>
        <v>0</v>
      </c>
      <c r="AX15" s="54">
        <f t="shared" si="8"/>
        <v>0</v>
      </c>
      <c r="AY15" s="54">
        <f t="shared" si="8"/>
        <v>0</v>
      </c>
      <c r="AZ15" s="54">
        <f t="shared" si="8"/>
        <v>0</v>
      </c>
      <c r="BA15" s="54">
        <f t="shared" si="8"/>
        <v>0</v>
      </c>
    </row>
    <row r="16" spans="1:53" s="44" customFormat="1" ht="12.75">
      <c r="A16" s="16"/>
      <c r="B16" s="68" t="s">
        <v>432</v>
      </c>
      <c r="D16" s="76">
        <f>D15*D4</f>
        <v>0</v>
      </c>
      <c r="E16" s="76">
        <f aca="true" t="shared" si="9" ref="E16:O16">E15*E4</f>
        <v>0</v>
      </c>
      <c r="F16" s="76">
        <f t="shared" si="9"/>
        <v>0</v>
      </c>
      <c r="G16" s="76">
        <f t="shared" si="9"/>
        <v>0</v>
      </c>
      <c r="H16" s="76">
        <f t="shared" si="9"/>
        <v>0</v>
      </c>
      <c r="I16" s="76">
        <f t="shared" si="9"/>
        <v>0</v>
      </c>
      <c r="J16" s="76">
        <f t="shared" si="9"/>
        <v>0</v>
      </c>
      <c r="K16" s="76">
        <f t="shared" si="9"/>
        <v>0</v>
      </c>
      <c r="L16" s="76">
        <f t="shared" si="9"/>
        <v>0</v>
      </c>
      <c r="M16" s="76">
        <f t="shared" si="9"/>
        <v>0</v>
      </c>
      <c r="N16" s="76">
        <f t="shared" si="9"/>
        <v>0</v>
      </c>
      <c r="O16" s="76">
        <f t="shared" si="9"/>
        <v>0</v>
      </c>
      <c r="P16" s="76">
        <f aca="true" t="shared" si="10" ref="P16:AB16">P15*P4</f>
        <v>0</v>
      </c>
      <c r="Q16" s="76">
        <f t="shared" si="10"/>
        <v>0</v>
      </c>
      <c r="R16" s="76">
        <f t="shared" si="10"/>
        <v>0</v>
      </c>
      <c r="S16" s="76">
        <f t="shared" si="10"/>
        <v>0</v>
      </c>
      <c r="T16" s="76">
        <f t="shared" si="10"/>
        <v>0</v>
      </c>
      <c r="U16" s="76">
        <f t="shared" si="10"/>
        <v>0</v>
      </c>
      <c r="V16" s="76">
        <f t="shared" si="10"/>
        <v>0</v>
      </c>
      <c r="W16" s="76">
        <f t="shared" si="10"/>
        <v>0</v>
      </c>
      <c r="X16" s="76">
        <f t="shared" si="10"/>
        <v>0</v>
      </c>
      <c r="Y16" s="76">
        <f t="shared" si="10"/>
        <v>0</v>
      </c>
      <c r="Z16" s="76">
        <f t="shared" si="10"/>
        <v>0</v>
      </c>
      <c r="AA16" s="76">
        <f t="shared" si="10"/>
        <v>0</v>
      </c>
      <c r="AB16" s="76">
        <f t="shared" si="10"/>
        <v>0</v>
      </c>
      <c r="AC16" s="76">
        <f aca="true" t="shared" si="11" ref="AC16:BA16">AC15*AC4</f>
        <v>0</v>
      </c>
      <c r="AD16" s="76">
        <f t="shared" si="11"/>
        <v>0</v>
      </c>
      <c r="AE16" s="76">
        <f t="shared" si="11"/>
        <v>0</v>
      </c>
      <c r="AF16" s="76">
        <f t="shared" si="11"/>
        <v>0</v>
      </c>
      <c r="AG16" s="76">
        <f t="shared" si="11"/>
        <v>0</v>
      </c>
      <c r="AH16" s="76">
        <f t="shared" si="11"/>
        <v>0</v>
      </c>
      <c r="AI16" s="76">
        <f t="shared" si="11"/>
        <v>0</v>
      </c>
      <c r="AJ16" s="76">
        <f t="shared" si="11"/>
        <v>0</v>
      </c>
      <c r="AK16" s="76">
        <f t="shared" si="11"/>
        <v>0</v>
      </c>
      <c r="AL16" s="76">
        <f t="shared" si="11"/>
        <v>0</v>
      </c>
      <c r="AM16" s="76">
        <f t="shared" si="11"/>
        <v>0</v>
      </c>
      <c r="AN16" s="76">
        <f t="shared" si="11"/>
        <v>0</v>
      </c>
      <c r="AO16" s="76">
        <f t="shared" si="11"/>
        <v>0</v>
      </c>
      <c r="AP16" s="76">
        <f t="shared" si="11"/>
        <v>0</v>
      </c>
      <c r="AQ16" s="76">
        <f t="shared" si="11"/>
        <v>0</v>
      </c>
      <c r="AR16" s="76">
        <f t="shared" si="11"/>
        <v>0</v>
      </c>
      <c r="AS16" s="76">
        <f t="shared" si="11"/>
        <v>0</v>
      </c>
      <c r="AT16" s="76">
        <f t="shared" si="11"/>
        <v>0</v>
      </c>
      <c r="AU16" s="76">
        <f t="shared" si="11"/>
        <v>0</v>
      </c>
      <c r="AV16" s="76">
        <f t="shared" si="11"/>
        <v>0</v>
      </c>
      <c r="AW16" s="76">
        <f t="shared" si="11"/>
        <v>0</v>
      </c>
      <c r="AX16" s="76">
        <f t="shared" si="11"/>
        <v>0</v>
      </c>
      <c r="AY16" s="76">
        <f t="shared" si="11"/>
        <v>0</v>
      </c>
      <c r="AZ16" s="76">
        <f t="shared" si="11"/>
        <v>0</v>
      </c>
      <c r="BA16" s="76">
        <f t="shared" si="11"/>
        <v>0</v>
      </c>
    </row>
    <row r="17" spans="1:28" s="44" customFormat="1" ht="13.5" thickBot="1">
      <c r="A17" s="16"/>
      <c r="B17" s="68" t="s">
        <v>221</v>
      </c>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28" s="44" customFormat="1" ht="13.5" thickBot="1">
      <c r="A18" s="16"/>
      <c r="B18" s="285">
        <f>SUM(D16:BA16)</f>
        <v>0</v>
      </c>
      <c r="C18" s="286"/>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28" s="44" customFormat="1" ht="12.75">
      <c r="A19" s="16"/>
      <c r="B19" s="250"/>
      <c r="C19" s="251"/>
      <c r="E19" s="54"/>
      <c r="F19" s="54"/>
      <c r="G19" s="54"/>
      <c r="H19" s="54"/>
      <c r="I19" s="54"/>
      <c r="J19" s="54"/>
      <c r="K19" s="54"/>
      <c r="L19" s="54"/>
      <c r="M19" s="54"/>
      <c r="N19" s="54"/>
      <c r="O19" s="54"/>
      <c r="P19" s="54"/>
      <c r="Q19" s="54"/>
      <c r="R19" s="54"/>
      <c r="S19" s="54"/>
      <c r="T19" s="54"/>
      <c r="U19" s="54"/>
      <c r="V19" s="54"/>
      <c r="W19" s="54"/>
      <c r="X19" s="54"/>
      <c r="Y19" s="54"/>
      <c r="Z19" s="54"/>
      <c r="AA19" s="54"/>
      <c r="AB19" s="54"/>
    </row>
    <row r="20" spans="1:53" s="221" customFormat="1" ht="16.5">
      <c r="A20" s="159"/>
      <c r="B20" s="255" t="str">
        <f>'8 Cost of Production'!B117</f>
        <v>Meet Cash Flow Demands per plant sold</v>
      </c>
      <c r="C20" s="256"/>
      <c r="D20" s="256">
        <f>'8 Cost of Production'!D117</f>
        <v>0</v>
      </c>
      <c r="E20" s="256">
        <f>'8 Cost of Production'!E117</f>
        <v>0</v>
      </c>
      <c r="F20" s="256">
        <f>'8 Cost of Production'!F117</f>
        <v>0</v>
      </c>
      <c r="G20" s="256">
        <f>'8 Cost of Production'!G117</f>
        <v>0</v>
      </c>
      <c r="H20" s="256">
        <f>'8 Cost of Production'!H117</f>
        <v>0</v>
      </c>
      <c r="I20" s="256">
        <f>'8 Cost of Production'!I117</f>
        <v>0</v>
      </c>
      <c r="J20" s="256">
        <f>'8 Cost of Production'!J117</f>
        <v>0</v>
      </c>
      <c r="K20" s="256">
        <f>'8 Cost of Production'!K117</f>
        <v>0</v>
      </c>
      <c r="L20" s="256">
        <f>'8 Cost of Production'!L117</f>
        <v>0</v>
      </c>
      <c r="M20" s="256">
        <f>'8 Cost of Production'!M117</f>
        <v>0</v>
      </c>
      <c r="N20" s="256">
        <f>'8 Cost of Production'!N117</f>
        <v>0</v>
      </c>
      <c r="O20" s="256">
        <f>'8 Cost of Production'!O117</f>
        <v>0</v>
      </c>
      <c r="P20" s="256">
        <f>'8 Cost of Production'!P117</f>
        <v>0</v>
      </c>
      <c r="Q20" s="256">
        <f>'8 Cost of Production'!Q117</f>
        <v>0</v>
      </c>
      <c r="R20" s="256">
        <f>'8 Cost of Production'!R117</f>
        <v>0</v>
      </c>
      <c r="S20" s="256">
        <f>'8 Cost of Production'!S117</f>
        <v>0</v>
      </c>
      <c r="T20" s="256">
        <f>'8 Cost of Production'!T117</f>
        <v>0</v>
      </c>
      <c r="U20" s="256">
        <f>'8 Cost of Production'!U117</f>
        <v>0</v>
      </c>
      <c r="V20" s="256">
        <f>'8 Cost of Production'!V117</f>
        <v>0</v>
      </c>
      <c r="W20" s="256">
        <f>'8 Cost of Production'!W117</f>
        <v>0</v>
      </c>
      <c r="X20" s="256">
        <f>'8 Cost of Production'!X117</f>
        <v>0</v>
      </c>
      <c r="Y20" s="256">
        <f>'8 Cost of Production'!Y117</f>
        <v>0</v>
      </c>
      <c r="Z20" s="256">
        <f>'8 Cost of Production'!Z117</f>
        <v>0</v>
      </c>
      <c r="AA20" s="256">
        <f>'8 Cost of Production'!AA117</f>
        <v>0</v>
      </c>
      <c r="AB20" s="256">
        <f>'8 Cost of Production'!AB117</f>
        <v>0</v>
      </c>
      <c r="AC20" s="256">
        <f>'8 Cost of Production'!AC117</f>
        <v>0</v>
      </c>
      <c r="AD20" s="256">
        <f>'8 Cost of Production'!AD117</f>
        <v>0</v>
      </c>
      <c r="AE20" s="256">
        <f>'8 Cost of Production'!AE117</f>
        <v>0</v>
      </c>
      <c r="AF20" s="256">
        <f>'8 Cost of Production'!AF117</f>
        <v>0</v>
      </c>
      <c r="AG20" s="256">
        <f>'8 Cost of Production'!AG117</f>
        <v>0</v>
      </c>
      <c r="AH20" s="256">
        <f>'8 Cost of Production'!AH117</f>
        <v>0</v>
      </c>
      <c r="AI20" s="256">
        <f>'8 Cost of Production'!AI117</f>
        <v>0</v>
      </c>
      <c r="AJ20" s="256">
        <f>'8 Cost of Production'!AJ117</f>
        <v>0</v>
      </c>
      <c r="AK20" s="256">
        <f>'8 Cost of Production'!AK117</f>
        <v>0</v>
      </c>
      <c r="AL20" s="256">
        <f>'8 Cost of Production'!AL117</f>
        <v>0</v>
      </c>
      <c r="AM20" s="256">
        <f>'8 Cost of Production'!AM117</f>
        <v>0</v>
      </c>
      <c r="AN20" s="256">
        <f>'8 Cost of Production'!AN117</f>
        <v>0</v>
      </c>
      <c r="AO20" s="256">
        <f>'8 Cost of Production'!AO117</f>
        <v>0</v>
      </c>
      <c r="AP20" s="256">
        <f>'8 Cost of Production'!AP117</f>
        <v>0</v>
      </c>
      <c r="AQ20" s="256">
        <f>'8 Cost of Production'!AQ117</f>
        <v>0</v>
      </c>
      <c r="AR20" s="256">
        <f>'8 Cost of Production'!AR117</f>
        <v>0</v>
      </c>
      <c r="AS20" s="256">
        <f>'8 Cost of Production'!AS117</f>
        <v>0</v>
      </c>
      <c r="AT20" s="256">
        <f>'8 Cost of Production'!AT117</f>
        <v>0</v>
      </c>
      <c r="AU20" s="256">
        <f>'8 Cost of Production'!AU117</f>
        <v>0</v>
      </c>
      <c r="AV20" s="256">
        <f>'8 Cost of Production'!AV117</f>
        <v>0</v>
      </c>
      <c r="AW20" s="256">
        <f>'8 Cost of Production'!AW117</f>
        <v>0</v>
      </c>
      <c r="AX20" s="256">
        <f>'8 Cost of Production'!AX117</f>
        <v>0</v>
      </c>
      <c r="AY20" s="256">
        <f>'8 Cost of Production'!AY117</f>
        <v>0</v>
      </c>
      <c r="AZ20" s="256">
        <f>'8 Cost of Production'!AZ117</f>
        <v>0</v>
      </c>
      <c r="BA20" s="256">
        <f>'8 Cost of Production'!BA117</f>
        <v>0</v>
      </c>
    </row>
    <row r="21" spans="1:53" s="44" customFormat="1" ht="12.75">
      <c r="A21" s="16"/>
      <c r="B21" s="154" t="s">
        <v>95</v>
      </c>
      <c r="D21" s="54">
        <f>D6-D20</f>
        <v>0</v>
      </c>
      <c r="E21" s="54">
        <f aca="true" t="shared" si="12" ref="E21:O21">E6-E20</f>
        <v>0</v>
      </c>
      <c r="F21" s="54">
        <f t="shared" si="12"/>
        <v>0</v>
      </c>
      <c r="G21" s="54">
        <f t="shared" si="12"/>
        <v>0</v>
      </c>
      <c r="H21" s="54">
        <f t="shared" si="12"/>
        <v>0</v>
      </c>
      <c r="I21" s="54">
        <f t="shared" si="12"/>
        <v>0</v>
      </c>
      <c r="J21" s="54">
        <f t="shared" si="12"/>
        <v>0</v>
      </c>
      <c r="K21" s="54">
        <f t="shared" si="12"/>
        <v>0</v>
      </c>
      <c r="L21" s="54">
        <f t="shared" si="12"/>
        <v>0</v>
      </c>
      <c r="M21" s="54">
        <f t="shared" si="12"/>
        <v>0</v>
      </c>
      <c r="N21" s="54">
        <f t="shared" si="12"/>
        <v>0</v>
      </c>
      <c r="O21" s="54">
        <f t="shared" si="12"/>
        <v>0</v>
      </c>
      <c r="P21" s="54">
        <f aca="true" t="shared" si="13" ref="P21:AB21">P6-P20</f>
        <v>0</v>
      </c>
      <c r="Q21" s="54">
        <f t="shared" si="13"/>
        <v>0</v>
      </c>
      <c r="R21" s="54">
        <f t="shared" si="13"/>
        <v>0</v>
      </c>
      <c r="S21" s="54">
        <f t="shared" si="13"/>
        <v>0</v>
      </c>
      <c r="T21" s="54">
        <f t="shared" si="13"/>
        <v>0</v>
      </c>
      <c r="U21" s="54">
        <f t="shared" si="13"/>
        <v>0</v>
      </c>
      <c r="V21" s="54">
        <f t="shared" si="13"/>
        <v>0</v>
      </c>
      <c r="W21" s="54">
        <f t="shared" si="13"/>
        <v>0</v>
      </c>
      <c r="X21" s="54">
        <f t="shared" si="13"/>
        <v>0</v>
      </c>
      <c r="Y21" s="54">
        <f t="shared" si="13"/>
        <v>0</v>
      </c>
      <c r="Z21" s="54">
        <f t="shared" si="13"/>
        <v>0</v>
      </c>
      <c r="AA21" s="54">
        <f t="shared" si="13"/>
        <v>0</v>
      </c>
      <c r="AB21" s="54">
        <f t="shared" si="13"/>
        <v>0</v>
      </c>
      <c r="AC21" s="54">
        <f aca="true" t="shared" si="14" ref="AC21:BA21">AC6-AC20</f>
        <v>0</v>
      </c>
      <c r="AD21" s="54">
        <f t="shared" si="14"/>
        <v>0</v>
      </c>
      <c r="AE21" s="54">
        <f t="shared" si="14"/>
        <v>0</v>
      </c>
      <c r="AF21" s="54">
        <f t="shared" si="14"/>
        <v>0</v>
      </c>
      <c r="AG21" s="54">
        <f t="shared" si="14"/>
        <v>0</v>
      </c>
      <c r="AH21" s="54">
        <f t="shared" si="14"/>
        <v>0</v>
      </c>
      <c r="AI21" s="54">
        <f t="shared" si="14"/>
        <v>0</v>
      </c>
      <c r="AJ21" s="54">
        <f t="shared" si="14"/>
        <v>0</v>
      </c>
      <c r="AK21" s="54">
        <f t="shared" si="14"/>
        <v>0</v>
      </c>
      <c r="AL21" s="54">
        <f t="shared" si="14"/>
        <v>0</v>
      </c>
      <c r="AM21" s="54">
        <f t="shared" si="14"/>
        <v>0</v>
      </c>
      <c r="AN21" s="54">
        <f t="shared" si="14"/>
        <v>0</v>
      </c>
      <c r="AO21" s="54">
        <f t="shared" si="14"/>
        <v>0</v>
      </c>
      <c r="AP21" s="54">
        <f t="shared" si="14"/>
        <v>0</v>
      </c>
      <c r="AQ21" s="54">
        <f t="shared" si="14"/>
        <v>0</v>
      </c>
      <c r="AR21" s="54">
        <f t="shared" si="14"/>
        <v>0</v>
      </c>
      <c r="AS21" s="54">
        <f t="shared" si="14"/>
        <v>0</v>
      </c>
      <c r="AT21" s="54">
        <f t="shared" si="14"/>
        <v>0</v>
      </c>
      <c r="AU21" s="54">
        <f t="shared" si="14"/>
        <v>0</v>
      </c>
      <c r="AV21" s="54">
        <f t="shared" si="14"/>
        <v>0</v>
      </c>
      <c r="AW21" s="54">
        <f t="shared" si="14"/>
        <v>0</v>
      </c>
      <c r="AX21" s="54">
        <f t="shared" si="14"/>
        <v>0</v>
      </c>
      <c r="AY21" s="54">
        <f t="shared" si="14"/>
        <v>0</v>
      </c>
      <c r="AZ21" s="54">
        <f t="shared" si="14"/>
        <v>0</v>
      </c>
      <c r="BA21" s="54">
        <f t="shared" si="14"/>
        <v>0</v>
      </c>
    </row>
    <row r="22" spans="1:53" s="44" customFormat="1" ht="12.75">
      <c r="A22" s="16"/>
      <c r="B22" s="154" t="s">
        <v>97</v>
      </c>
      <c r="D22" s="76">
        <f>D21*D4</f>
        <v>0</v>
      </c>
      <c r="E22" s="76">
        <f aca="true" t="shared" si="15" ref="E22:O22">E21*E4</f>
        <v>0</v>
      </c>
      <c r="F22" s="76">
        <f t="shared" si="15"/>
        <v>0</v>
      </c>
      <c r="G22" s="76">
        <f t="shared" si="15"/>
        <v>0</v>
      </c>
      <c r="H22" s="76">
        <f t="shared" si="15"/>
        <v>0</v>
      </c>
      <c r="I22" s="76">
        <f t="shared" si="15"/>
        <v>0</v>
      </c>
      <c r="J22" s="76">
        <f t="shared" si="15"/>
        <v>0</v>
      </c>
      <c r="K22" s="76">
        <f t="shared" si="15"/>
        <v>0</v>
      </c>
      <c r="L22" s="76">
        <f t="shared" si="15"/>
        <v>0</v>
      </c>
      <c r="M22" s="76">
        <f t="shared" si="15"/>
        <v>0</v>
      </c>
      <c r="N22" s="76">
        <f t="shared" si="15"/>
        <v>0</v>
      </c>
      <c r="O22" s="76">
        <f t="shared" si="15"/>
        <v>0</v>
      </c>
      <c r="P22" s="76">
        <f aca="true" t="shared" si="16" ref="P22:AB22">P21*P4</f>
        <v>0</v>
      </c>
      <c r="Q22" s="76">
        <f t="shared" si="16"/>
        <v>0</v>
      </c>
      <c r="R22" s="76">
        <f t="shared" si="16"/>
        <v>0</v>
      </c>
      <c r="S22" s="76">
        <f t="shared" si="16"/>
        <v>0</v>
      </c>
      <c r="T22" s="76">
        <f t="shared" si="16"/>
        <v>0</v>
      </c>
      <c r="U22" s="76">
        <f t="shared" si="16"/>
        <v>0</v>
      </c>
      <c r="V22" s="76">
        <f t="shared" si="16"/>
        <v>0</v>
      </c>
      <c r="W22" s="76">
        <f t="shared" si="16"/>
        <v>0</v>
      </c>
      <c r="X22" s="76">
        <f t="shared" si="16"/>
        <v>0</v>
      </c>
      <c r="Y22" s="76">
        <f t="shared" si="16"/>
        <v>0</v>
      </c>
      <c r="Z22" s="76">
        <f t="shared" si="16"/>
        <v>0</v>
      </c>
      <c r="AA22" s="76">
        <f t="shared" si="16"/>
        <v>0</v>
      </c>
      <c r="AB22" s="76">
        <f t="shared" si="16"/>
        <v>0</v>
      </c>
      <c r="AC22" s="76">
        <f aca="true" t="shared" si="17" ref="AC22:BA22">AC21*AC4</f>
        <v>0</v>
      </c>
      <c r="AD22" s="76">
        <f t="shared" si="17"/>
        <v>0</v>
      </c>
      <c r="AE22" s="76">
        <f t="shared" si="17"/>
        <v>0</v>
      </c>
      <c r="AF22" s="76">
        <f t="shared" si="17"/>
        <v>0</v>
      </c>
      <c r="AG22" s="76">
        <f t="shared" si="17"/>
        <v>0</v>
      </c>
      <c r="AH22" s="76">
        <f t="shared" si="17"/>
        <v>0</v>
      </c>
      <c r="AI22" s="76">
        <f t="shared" si="17"/>
        <v>0</v>
      </c>
      <c r="AJ22" s="76">
        <f t="shared" si="17"/>
        <v>0</v>
      </c>
      <c r="AK22" s="76">
        <f t="shared" si="17"/>
        <v>0</v>
      </c>
      <c r="AL22" s="76">
        <f t="shared" si="17"/>
        <v>0</v>
      </c>
      <c r="AM22" s="76">
        <f t="shared" si="17"/>
        <v>0</v>
      </c>
      <c r="AN22" s="76">
        <f t="shared" si="17"/>
        <v>0</v>
      </c>
      <c r="AO22" s="76">
        <f t="shared" si="17"/>
        <v>0</v>
      </c>
      <c r="AP22" s="76">
        <f t="shared" si="17"/>
        <v>0</v>
      </c>
      <c r="AQ22" s="76">
        <f t="shared" si="17"/>
        <v>0</v>
      </c>
      <c r="AR22" s="76">
        <f t="shared" si="17"/>
        <v>0</v>
      </c>
      <c r="AS22" s="76">
        <f t="shared" si="17"/>
        <v>0</v>
      </c>
      <c r="AT22" s="76">
        <f t="shared" si="17"/>
        <v>0</v>
      </c>
      <c r="AU22" s="76">
        <f t="shared" si="17"/>
        <v>0</v>
      </c>
      <c r="AV22" s="76">
        <f t="shared" si="17"/>
        <v>0</v>
      </c>
      <c r="AW22" s="76">
        <f t="shared" si="17"/>
        <v>0</v>
      </c>
      <c r="AX22" s="76">
        <f t="shared" si="17"/>
        <v>0</v>
      </c>
      <c r="AY22" s="76">
        <f t="shared" si="17"/>
        <v>0</v>
      </c>
      <c r="AZ22" s="76">
        <f t="shared" si="17"/>
        <v>0</v>
      </c>
      <c r="BA22" s="76">
        <f t="shared" si="17"/>
        <v>0</v>
      </c>
    </row>
    <row r="23" spans="1:28" s="44" customFormat="1" ht="13.5" thickBot="1">
      <c r="A23" s="16"/>
      <c r="B23" s="154" t="s">
        <v>96</v>
      </c>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28" s="44" customFormat="1" ht="13.5" thickBot="1">
      <c r="A24" s="16"/>
      <c r="B24" s="285">
        <f>SUM(D22:BA22)</f>
        <v>0</v>
      </c>
      <c r="C24" s="286"/>
      <c r="E24" s="54"/>
      <c r="F24" s="54"/>
      <c r="G24" s="54"/>
      <c r="H24" s="54"/>
      <c r="I24" s="54"/>
      <c r="J24" s="54"/>
      <c r="K24" s="54"/>
      <c r="L24" s="54"/>
      <c r="M24" s="54"/>
      <c r="N24" s="54"/>
      <c r="O24" s="54"/>
      <c r="P24" s="54"/>
      <c r="Q24" s="54"/>
      <c r="R24" s="54"/>
      <c r="S24" s="54"/>
      <c r="T24" s="54"/>
      <c r="U24" s="54"/>
      <c r="V24" s="54"/>
      <c r="W24" s="54"/>
      <c r="X24" s="54"/>
      <c r="Y24" s="54"/>
      <c r="Z24" s="54"/>
      <c r="AA24" s="54"/>
      <c r="AB24" s="54"/>
    </row>
    <row r="25" spans="1:28" s="44" customFormat="1" ht="12.75">
      <c r="A25" s="16"/>
      <c r="B25" s="250"/>
      <c r="C25" s="251"/>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2:53" s="16" customFormat="1" ht="12.75">
      <c r="B26" s="68" t="s">
        <v>153</v>
      </c>
      <c r="D26" s="102">
        <f>'8 Cost of Production'!D11</f>
        <v>0</v>
      </c>
      <c r="E26" s="102">
        <f>'8 Cost of Production'!E11</f>
        <v>0</v>
      </c>
      <c r="F26" s="102">
        <f>'8 Cost of Production'!F11</f>
        <v>0</v>
      </c>
      <c r="G26" s="102">
        <f>'8 Cost of Production'!G11</f>
        <v>0</v>
      </c>
      <c r="H26" s="102">
        <f>'8 Cost of Production'!H11</f>
        <v>0</v>
      </c>
      <c r="I26" s="102">
        <f>'8 Cost of Production'!I11</f>
        <v>0</v>
      </c>
      <c r="J26" s="102">
        <f>'8 Cost of Production'!J11</f>
        <v>0</v>
      </c>
      <c r="K26" s="102">
        <f>'8 Cost of Production'!K11</f>
        <v>0</v>
      </c>
      <c r="L26" s="102">
        <f>'8 Cost of Production'!L11</f>
        <v>0</v>
      </c>
      <c r="M26" s="102">
        <f>'8 Cost of Production'!M11</f>
        <v>0</v>
      </c>
      <c r="N26" s="102">
        <f>'8 Cost of Production'!N11</f>
        <v>0</v>
      </c>
      <c r="O26" s="102">
        <f>'8 Cost of Production'!O11</f>
        <v>0</v>
      </c>
      <c r="P26" s="102">
        <f>'8 Cost of Production'!P11</f>
        <v>0</v>
      </c>
      <c r="Q26" s="102">
        <f>'8 Cost of Production'!Q11</f>
        <v>0</v>
      </c>
      <c r="R26" s="102">
        <f>'8 Cost of Production'!R11</f>
        <v>0</v>
      </c>
      <c r="S26" s="102">
        <f>'8 Cost of Production'!S11</f>
        <v>0</v>
      </c>
      <c r="T26" s="102">
        <f>'8 Cost of Production'!T11</f>
        <v>0</v>
      </c>
      <c r="U26" s="102">
        <f>'8 Cost of Production'!U11</f>
        <v>0</v>
      </c>
      <c r="V26" s="102">
        <f>'8 Cost of Production'!V11</f>
        <v>0</v>
      </c>
      <c r="W26" s="102">
        <f>'8 Cost of Production'!W11</f>
        <v>0</v>
      </c>
      <c r="X26" s="102">
        <f>'8 Cost of Production'!X11</f>
        <v>0</v>
      </c>
      <c r="Y26" s="102">
        <f>'8 Cost of Production'!Y11</f>
        <v>0</v>
      </c>
      <c r="Z26" s="102">
        <f>'8 Cost of Production'!Z11</f>
        <v>0</v>
      </c>
      <c r="AA26" s="102">
        <f>'8 Cost of Production'!AA11</f>
        <v>0</v>
      </c>
      <c r="AB26" s="102">
        <f>'8 Cost of Production'!AB11</f>
        <v>0</v>
      </c>
      <c r="AC26" s="102">
        <f>'8 Cost of Production'!AC11</f>
        <v>0</v>
      </c>
      <c r="AD26" s="102">
        <f>'8 Cost of Production'!AD11</f>
        <v>0</v>
      </c>
      <c r="AE26" s="102">
        <f>'8 Cost of Production'!AE11</f>
        <v>0</v>
      </c>
      <c r="AF26" s="102">
        <f>'8 Cost of Production'!AF11</f>
        <v>0</v>
      </c>
      <c r="AG26" s="102">
        <f>'8 Cost of Production'!AG11</f>
        <v>0</v>
      </c>
      <c r="AH26" s="102">
        <f>'8 Cost of Production'!AH11</f>
        <v>0</v>
      </c>
      <c r="AI26" s="102">
        <f>'8 Cost of Production'!AI11</f>
        <v>0</v>
      </c>
      <c r="AJ26" s="102">
        <f>'8 Cost of Production'!AJ11</f>
        <v>0</v>
      </c>
      <c r="AK26" s="102">
        <f>'8 Cost of Production'!AK11</f>
        <v>0</v>
      </c>
      <c r="AL26" s="102">
        <f>'8 Cost of Production'!AL11</f>
        <v>0</v>
      </c>
      <c r="AM26" s="102">
        <f>'8 Cost of Production'!AM11</f>
        <v>0</v>
      </c>
      <c r="AN26" s="102">
        <f>'8 Cost of Production'!AN11</f>
        <v>0</v>
      </c>
      <c r="AO26" s="102">
        <f>'8 Cost of Production'!AO11</f>
        <v>0</v>
      </c>
      <c r="AP26" s="102">
        <f>'8 Cost of Production'!AP11</f>
        <v>0</v>
      </c>
      <c r="AQ26" s="102">
        <f>'8 Cost of Production'!AQ11</f>
        <v>0</v>
      </c>
      <c r="AR26" s="102">
        <f>'8 Cost of Production'!AR11</f>
        <v>0</v>
      </c>
      <c r="AS26" s="102">
        <f>'8 Cost of Production'!AS11</f>
        <v>0</v>
      </c>
      <c r="AT26" s="102">
        <f>'8 Cost of Production'!AT11</f>
        <v>0</v>
      </c>
      <c r="AU26" s="102">
        <f>'8 Cost of Production'!AU11</f>
        <v>0</v>
      </c>
      <c r="AV26" s="102">
        <f>'8 Cost of Production'!AV11</f>
        <v>0</v>
      </c>
      <c r="AW26" s="102">
        <f>'8 Cost of Production'!AW11</f>
        <v>0</v>
      </c>
      <c r="AX26" s="102">
        <f>'8 Cost of Production'!AX11</f>
        <v>0</v>
      </c>
      <c r="AY26" s="102">
        <f>'8 Cost of Production'!AY11</f>
        <v>0</v>
      </c>
      <c r="AZ26" s="102">
        <f>'8 Cost of Production'!AZ11</f>
        <v>0</v>
      </c>
      <c r="BA26" s="102">
        <f>'8 Cost of Production'!BA11</f>
        <v>0</v>
      </c>
    </row>
    <row r="27" spans="2:28" s="16" customFormat="1" ht="12.75">
      <c r="B27" s="68" t="s">
        <v>105</v>
      </c>
      <c r="D27" s="102">
        <f>SUM(D26:BA26)</f>
        <v>0</v>
      </c>
      <c r="E27" s="75"/>
      <c r="F27" s="75"/>
      <c r="G27" s="75"/>
      <c r="H27" s="75"/>
      <c r="I27" s="75"/>
      <c r="J27" s="75"/>
      <c r="K27" s="75"/>
      <c r="L27" s="75"/>
      <c r="M27" s="75"/>
      <c r="N27" s="75"/>
      <c r="O27" s="75"/>
      <c r="P27" s="75"/>
      <c r="Q27" s="75"/>
      <c r="R27" s="75"/>
      <c r="S27" s="75"/>
      <c r="T27" s="75"/>
      <c r="U27" s="75"/>
      <c r="V27" s="75"/>
      <c r="W27" s="75"/>
      <c r="X27" s="75"/>
      <c r="Y27" s="75"/>
      <c r="Z27" s="75"/>
      <c r="AA27" s="75"/>
      <c r="AB27" s="75"/>
    </row>
    <row r="28" spans="2:28" s="16" customFormat="1" ht="12.75">
      <c r="B28" s="68" t="s">
        <v>157</v>
      </c>
      <c r="D28" s="76">
        <f>IF(D27&gt;0,(B12/D27),0)</f>
        <v>0</v>
      </c>
      <c r="E28" s="54"/>
      <c r="F28" s="54"/>
      <c r="G28" s="54"/>
      <c r="H28" s="54"/>
      <c r="I28" s="54"/>
      <c r="J28" s="54"/>
      <c r="K28" s="54"/>
      <c r="L28" s="54"/>
      <c r="M28" s="54"/>
      <c r="N28" s="54"/>
      <c r="O28" s="54"/>
      <c r="P28" s="54"/>
      <c r="Q28" s="54"/>
      <c r="R28" s="54"/>
      <c r="S28" s="54"/>
      <c r="T28" s="54"/>
      <c r="U28" s="54"/>
      <c r="V28" s="54"/>
      <c r="W28" s="54"/>
      <c r="X28" s="54"/>
      <c r="Y28" s="54"/>
      <c r="Z28" s="54"/>
      <c r="AA28" s="54"/>
      <c r="AB28" s="54"/>
    </row>
    <row r="29" spans="1:28" ht="1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28" ht="15">
      <c r="A30" s="31"/>
      <c r="B30" s="252" t="s">
        <v>477</v>
      </c>
      <c r="D30" s="5"/>
      <c r="E30" s="5"/>
      <c r="F30" s="5"/>
      <c r="G30" s="5"/>
      <c r="H30" s="5"/>
      <c r="I30" s="5"/>
      <c r="J30" s="5"/>
      <c r="K30" s="5"/>
      <c r="L30" s="5"/>
      <c r="M30" s="5"/>
      <c r="N30" s="5"/>
      <c r="O30" s="5"/>
      <c r="P30" s="5"/>
      <c r="Q30" s="5"/>
      <c r="R30" s="5"/>
      <c r="S30" s="5"/>
      <c r="T30" s="5"/>
      <c r="U30" s="5"/>
      <c r="V30" s="5"/>
      <c r="W30" s="5"/>
      <c r="X30" s="5"/>
      <c r="Y30" s="5"/>
      <c r="Z30" s="5"/>
      <c r="AA30" s="5"/>
      <c r="AB30" s="5"/>
    </row>
    <row r="31" spans="1:53" s="41" customFormat="1" ht="13.5" thickBot="1">
      <c r="A31" s="39"/>
      <c r="B31" s="253"/>
      <c r="C31" s="40"/>
      <c r="D31" s="53">
        <f>'8 Cost of Production'!D34</f>
        <v>0</v>
      </c>
      <c r="E31" s="53">
        <f>'8 Cost of Production'!E34</f>
        <v>0</v>
      </c>
      <c r="F31" s="53">
        <f>'8 Cost of Production'!F34</f>
        <v>0</v>
      </c>
      <c r="G31" s="53">
        <f>'8 Cost of Production'!G34</f>
        <v>0</v>
      </c>
      <c r="H31" s="53">
        <f>'8 Cost of Production'!H34</f>
        <v>0</v>
      </c>
      <c r="I31" s="53">
        <f>'8 Cost of Production'!I34</f>
        <v>0</v>
      </c>
      <c r="J31" s="53">
        <f>'8 Cost of Production'!J34</f>
        <v>0</v>
      </c>
      <c r="K31" s="53">
        <f>'8 Cost of Production'!K34</f>
        <v>0</v>
      </c>
      <c r="L31" s="53">
        <f>'8 Cost of Production'!L34</f>
        <v>0</v>
      </c>
      <c r="M31" s="53">
        <f>'8 Cost of Production'!M34</f>
        <v>0</v>
      </c>
      <c r="N31" s="53">
        <f>'8 Cost of Production'!N34</f>
        <v>0</v>
      </c>
      <c r="O31" s="53">
        <f>'8 Cost of Production'!O34</f>
        <v>0</v>
      </c>
      <c r="P31" s="53">
        <f>'8 Cost of Production'!P34</f>
        <v>0</v>
      </c>
      <c r="Q31" s="53">
        <f>'8 Cost of Production'!Q34</f>
        <v>0</v>
      </c>
      <c r="R31" s="53">
        <f>'8 Cost of Production'!R34</f>
        <v>0</v>
      </c>
      <c r="S31" s="53">
        <f>'8 Cost of Production'!S34</f>
        <v>0</v>
      </c>
      <c r="T31" s="53">
        <f>'8 Cost of Production'!T34</f>
        <v>0</v>
      </c>
      <c r="U31" s="53">
        <f>'8 Cost of Production'!U34</f>
        <v>0</v>
      </c>
      <c r="V31" s="53">
        <f>'8 Cost of Production'!V34</f>
        <v>0</v>
      </c>
      <c r="W31" s="53">
        <f>'8 Cost of Production'!W34</f>
        <v>0</v>
      </c>
      <c r="X31" s="53">
        <f>'8 Cost of Production'!X34</f>
        <v>0</v>
      </c>
      <c r="Y31" s="53">
        <f>'8 Cost of Production'!Y34</f>
        <v>0</v>
      </c>
      <c r="Z31" s="53">
        <f>'8 Cost of Production'!Z34</f>
        <v>0</v>
      </c>
      <c r="AA31" s="53">
        <f>'8 Cost of Production'!AA34</f>
        <v>0</v>
      </c>
      <c r="AB31" s="53">
        <f>'8 Cost of Production'!AB34</f>
        <v>0</v>
      </c>
      <c r="AC31" s="53">
        <f>'8 Cost of Production'!AC34</f>
        <v>0</v>
      </c>
      <c r="AD31" s="53">
        <f>'8 Cost of Production'!AD34</f>
        <v>0</v>
      </c>
      <c r="AE31" s="53">
        <f>'8 Cost of Production'!AE34</f>
        <v>0</v>
      </c>
      <c r="AF31" s="53">
        <f>'8 Cost of Production'!AF34</f>
        <v>0</v>
      </c>
      <c r="AG31" s="53">
        <f>'8 Cost of Production'!AG34</f>
        <v>0</v>
      </c>
      <c r="AH31" s="53">
        <f>'8 Cost of Production'!AH34</f>
        <v>0</v>
      </c>
      <c r="AI31" s="53">
        <f>'8 Cost of Production'!AI34</f>
        <v>0</v>
      </c>
      <c r="AJ31" s="53">
        <f>'8 Cost of Production'!AJ34</f>
        <v>0</v>
      </c>
      <c r="AK31" s="53">
        <f>'8 Cost of Production'!AK34</f>
        <v>0</v>
      </c>
      <c r="AL31" s="53">
        <f>'8 Cost of Production'!AL34</f>
        <v>0</v>
      </c>
      <c r="AM31" s="53">
        <f>'8 Cost of Production'!AM34</f>
        <v>0</v>
      </c>
      <c r="AN31" s="53">
        <f>'8 Cost of Production'!AN34</f>
        <v>0</v>
      </c>
      <c r="AO31" s="53">
        <f>'8 Cost of Production'!AO34</f>
        <v>0</v>
      </c>
      <c r="AP31" s="53">
        <f>'8 Cost of Production'!AP34</f>
        <v>0</v>
      </c>
      <c r="AQ31" s="53">
        <f>'8 Cost of Production'!AQ34</f>
        <v>0</v>
      </c>
      <c r="AR31" s="53">
        <f>'8 Cost of Production'!AR34</f>
        <v>0</v>
      </c>
      <c r="AS31" s="53">
        <f>'8 Cost of Production'!AS34</f>
        <v>0</v>
      </c>
      <c r="AT31" s="53">
        <f>'8 Cost of Production'!AT34</f>
        <v>0</v>
      </c>
      <c r="AU31" s="53">
        <f>'8 Cost of Production'!AU34</f>
        <v>0</v>
      </c>
      <c r="AV31" s="53">
        <f>'8 Cost of Production'!AV34</f>
        <v>0</v>
      </c>
      <c r="AW31" s="53">
        <f>'8 Cost of Production'!AW34</f>
        <v>0</v>
      </c>
      <c r="AX31" s="53">
        <f>'8 Cost of Production'!AX34</f>
        <v>0</v>
      </c>
      <c r="AY31" s="53">
        <f>'8 Cost of Production'!AY34</f>
        <v>0</v>
      </c>
      <c r="AZ31" s="53">
        <f>'8 Cost of Production'!AZ34</f>
        <v>0</v>
      </c>
      <c r="BA31" s="53">
        <f>'8 Cost of Production'!BA34</f>
        <v>0</v>
      </c>
    </row>
    <row r="32" spans="1:53" s="41" customFormat="1" ht="12.75">
      <c r="A32" s="39"/>
      <c r="B32" s="70" t="s">
        <v>164</v>
      </c>
      <c r="C32" s="40"/>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row>
    <row r="33" spans="1:53" s="34" customFormat="1" ht="12.75">
      <c r="A33" s="32"/>
      <c r="B33" s="71" t="s">
        <v>158</v>
      </c>
      <c r="C33" s="33"/>
      <c r="D33" s="120">
        <f>IF(D32&gt;0,(D32/'1 Enterprises'!D6),0)</f>
        <v>0</v>
      </c>
      <c r="E33" s="120">
        <f>IF(E32&gt;0,(E32/'1 Enterprises'!E6),0)</f>
        <v>0</v>
      </c>
      <c r="F33" s="120">
        <f>IF(F32&gt;0,(F32/'1 Enterprises'!F6),0)</f>
        <v>0</v>
      </c>
      <c r="G33" s="120">
        <f>IF(G32&gt;0,(G32/'1 Enterprises'!G6),0)</f>
        <v>0</v>
      </c>
      <c r="H33" s="120">
        <f>IF(H32&gt;0,(H32/'1 Enterprises'!H6),0)</f>
        <v>0</v>
      </c>
      <c r="I33" s="120">
        <f>IF(I32&gt;0,(I32/'1 Enterprises'!I6),0)</f>
        <v>0</v>
      </c>
      <c r="J33" s="120">
        <f>IF(J32&gt;0,(J32/'1 Enterprises'!J6),0)</f>
        <v>0</v>
      </c>
      <c r="K33" s="120">
        <f>IF(K32&gt;0,(K32/'1 Enterprises'!K6),0)</f>
        <v>0</v>
      </c>
      <c r="L33" s="120">
        <f>IF(L32&gt;0,(L32/'1 Enterprises'!L6),0)</f>
        <v>0</v>
      </c>
      <c r="M33" s="120">
        <f>IF(M32&gt;0,(M32/'1 Enterprises'!M6),0)</f>
        <v>0</v>
      </c>
      <c r="N33" s="120">
        <f>IF(N32&gt;0,(N32/'1 Enterprises'!N6),0)</f>
        <v>0</v>
      </c>
      <c r="O33" s="120">
        <f>IF(O32&gt;0,(O32/'1 Enterprises'!O6),0)</f>
        <v>0</v>
      </c>
      <c r="P33" s="120">
        <f>IF(P32&gt;0,(P32/'1 Enterprises'!P6),0)</f>
        <v>0</v>
      </c>
      <c r="Q33" s="120">
        <f>IF(Q32&gt;0,(Q32/'1 Enterprises'!Q6),0)</f>
        <v>0</v>
      </c>
      <c r="R33" s="120">
        <f>IF(R32&gt;0,(R32/'1 Enterprises'!R6),0)</f>
        <v>0</v>
      </c>
      <c r="S33" s="120">
        <f>IF(S32&gt;0,(S32/'1 Enterprises'!S6),0)</f>
        <v>0</v>
      </c>
      <c r="T33" s="120">
        <f>IF(T32&gt;0,(T32/'1 Enterprises'!T6),0)</f>
        <v>0</v>
      </c>
      <c r="U33" s="120">
        <f>IF(U32&gt;0,(U32/'1 Enterprises'!U6),0)</f>
        <v>0</v>
      </c>
      <c r="V33" s="120">
        <f>IF(V32&gt;0,(V32/'1 Enterprises'!V6),0)</f>
        <v>0</v>
      </c>
      <c r="W33" s="120">
        <f>IF(W32&gt;0,(W32/'1 Enterprises'!W6),0)</f>
        <v>0</v>
      </c>
      <c r="X33" s="120">
        <f>IF(X32&gt;0,(X32/'1 Enterprises'!X6),0)</f>
        <v>0</v>
      </c>
      <c r="Y33" s="120">
        <f>IF(Y32&gt;0,(Y32/'1 Enterprises'!Y6),0)</f>
        <v>0</v>
      </c>
      <c r="Z33" s="120">
        <f>IF(Z32&gt;0,(Z32/'1 Enterprises'!Z6),0)</f>
        <v>0</v>
      </c>
      <c r="AA33" s="120">
        <f>IF(AA32&gt;0,(AA32/'1 Enterprises'!AA6),0)</f>
        <v>0</v>
      </c>
      <c r="AB33" s="120">
        <f>IF(AB32&gt;0,(AB32/'1 Enterprises'!AB6),0)</f>
        <v>0</v>
      </c>
      <c r="AC33" s="120">
        <f>IF(AC32&gt;0,(AC32/'1 Enterprises'!AC6),0)</f>
        <v>0</v>
      </c>
      <c r="AD33" s="120">
        <f>IF(AD32&gt;0,(AD32/'1 Enterprises'!AD6),0)</f>
        <v>0</v>
      </c>
      <c r="AE33" s="120">
        <f>IF(AE32&gt;0,(AE32/'1 Enterprises'!AE6),0)</f>
        <v>0</v>
      </c>
      <c r="AF33" s="120">
        <f>IF(AF32&gt;0,(AF32/'1 Enterprises'!AF6),0)</f>
        <v>0</v>
      </c>
      <c r="AG33" s="120">
        <f>IF(AG32&gt;0,(AG32/'1 Enterprises'!AG6),0)</f>
        <v>0</v>
      </c>
      <c r="AH33" s="120">
        <f>IF(AH32&gt;0,(AH32/'1 Enterprises'!AH6),0)</f>
        <v>0</v>
      </c>
      <c r="AI33" s="120">
        <f>IF(AI32&gt;0,(AI32/'1 Enterprises'!AI6),0)</f>
        <v>0</v>
      </c>
      <c r="AJ33" s="120">
        <f>IF(AJ32&gt;0,(AJ32/'1 Enterprises'!AJ6),0)</f>
        <v>0</v>
      </c>
      <c r="AK33" s="120">
        <f>IF(AK32&gt;0,(AK32/'1 Enterprises'!AK6),0)</f>
        <v>0</v>
      </c>
      <c r="AL33" s="120">
        <f>IF(AL32&gt;0,(AL32/'1 Enterprises'!AL6),0)</f>
        <v>0</v>
      </c>
      <c r="AM33" s="120">
        <f>IF(AM32&gt;0,(AM32/'1 Enterprises'!AM6),0)</f>
        <v>0</v>
      </c>
      <c r="AN33" s="120">
        <f>IF(AN32&gt;0,(AN32/'1 Enterprises'!AN6),0)</f>
        <v>0</v>
      </c>
      <c r="AO33" s="120">
        <f>IF(AO32&gt;0,(AO32/'1 Enterprises'!AO6),0)</f>
        <v>0</v>
      </c>
      <c r="AP33" s="120">
        <f>IF(AP32&gt;0,(AP32/'1 Enterprises'!AP6),0)</f>
        <v>0</v>
      </c>
      <c r="AQ33" s="120">
        <f>IF(AQ32&gt;0,(AQ32/'1 Enterprises'!AQ6),0)</f>
        <v>0</v>
      </c>
      <c r="AR33" s="120">
        <f>IF(AR32&gt;0,(AR32/'1 Enterprises'!AR6),0)</f>
        <v>0</v>
      </c>
      <c r="AS33" s="120">
        <f>IF(AS32&gt;0,(AS32/'1 Enterprises'!AS6),0)</f>
        <v>0</v>
      </c>
      <c r="AT33" s="120">
        <f>IF(AT32&gt;0,(AT32/'1 Enterprises'!AT6),0)</f>
        <v>0</v>
      </c>
      <c r="AU33" s="120">
        <f>IF(AU32&gt;0,(AU32/'1 Enterprises'!AU6),0)</f>
        <v>0</v>
      </c>
      <c r="AV33" s="120">
        <f>IF(AV32&gt;0,(AV32/'1 Enterprises'!AV6),0)</f>
        <v>0</v>
      </c>
      <c r="AW33" s="120">
        <f>IF(AW32&gt;0,(AW32/'1 Enterprises'!AW6),0)</f>
        <v>0</v>
      </c>
      <c r="AX33" s="120">
        <f>IF(AX32&gt;0,(AX32/'1 Enterprises'!AX6),0)</f>
        <v>0</v>
      </c>
      <c r="AY33" s="120">
        <f>IF(AY32&gt;0,(AY32/'1 Enterprises'!AY6),0)</f>
        <v>0</v>
      </c>
      <c r="AZ33" s="120">
        <f>IF(AZ32&gt;0,(AZ32/'1 Enterprises'!AZ6),0)</f>
        <v>0</v>
      </c>
      <c r="BA33" s="120">
        <f>IF(BA32&gt;0,(BA32/'1 Enterprises'!BA6),0)</f>
        <v>0</v>
      </c>
    </row>
    <row r="34" spans="1:53" s="133" customFormat="1" ht="15">
      <c r="A34" s="30"/>
      <c r="B34" s="258" t="s">
        <v>385</v>
      </c>
      <c r="C34" s="254"/>
      <c r="D34" s="254">
        <f>IF(D33&gt;0,(D8*'1 Enterprises'!D$15/'9 COP Summary'!D$33),0)</f>
        <v>0</v>
      </c>
      <c r="E34" s="254">
        <f>IF(E33&gt;0,(E8*'1 Enterprises'!E$15/'9 COP Summary'!E$33),0)</f>
        <v>0</v>
      </c>
      <c r="F34" s="254">
        <f>IF(F33&gt;0,(F8*'1 Enterprises'!F$15/'9 COP Summary'!F$33),0)</f>
        <v>0</v>
      </c>
      <c r="G34" s="254">
        <f>IF(G33&gt;0,(G8*'1 Enterprises'!G$15/'9 COP Summary'!G$33),0)</f>
        <v>0</v>
      </c>
      <c r="H34" s="254">
        <f>IF(H33&gt;0,(H8*'1 Enterprises'!H$15/'9 COP Summary'!H$33),0)</f>
        <v>0</v>
      </c>
      <c r="I34" s="254">
        <f>IF(I33&gt;0,(I8*'1 Enterprises'!I$15/'9 COP Summary'!I$33),0)</f>
        <v>0</v>
      </c>
      <c r="J34" s="254">
        <f>IF(J33&gt;0,(J8*'1 Enterprises'!J$15/'9 COP Summary'!J$33),0)</f>
        <v>0</v>
      </c>
      <c r="K34" s="254">
        <f>IF(K33&gt;0,(K8*'1 Enterprises'!K$15/'9 COP Summary'!K$33),0)</f>
        <v>0</v>
      </c>
      <c r="L34" s="254">
        <f>IF(L33&gt;0,(L8*'1 Enterprises'!L$15/'9 COP Summary'!L$33),0)</f>
        <v>0</v>
      </c>
      <c r="M34" s="254">
        <f>IF(M33&gt;0,(M8*'1 Enterprises'!M$15/'9 COP Summary'!M$33),0)</f>
        <v>0</v>
      </c>
      <c r="N34" s="254">
        <f>IF(N33&gt;0,(N8*'1 Enterprises'!N$15/'9 COP Summary'!N$33),0)</f>
        <v>0</v>
      </c>
      <c r="O34" s="254">
        <f>IF(O33&gt;0,(O8*'1 Enterprises'!O$15/'9 COP Summary'!O$33),0)</f>
        <v>0</v>
      </c>
      <c r="P34" s="254">
        <f>IF(P33&gt;0,(P8*'1 Enterprises'!P$15/'9 COP Summary'!P$33),0)</f>
        <v>0</v>
      </c>
      <c r="Q34" s="254">
        <f>IF(Q33&gt;0,(Q8*'1 Enterprises'!Q$15/'9 COP Summary'!Q$33),0)</f>
        <v>0</v>
      </c>
      <c r="R34" s="254">
        <f>IF(R33&gt;0,(R8*'1 Enterprises'!R$15/'9 COP Summary'!R$33),0)</f>
        <v>0</v>
      </c>
      <c r="S34" s="254">
        <f>IF(S33&gt;0,(S8*'1 Enterprises'!S$15/'9 COP Summary'!S$33),0)</f>
        <v>0</v>
      </c>
      <c r="T34" s="254">
        <f>IF(T33&gt;0,(T8*'1 Enterprises'!T$15/'9 COP Summary'!T$33),0)</f>
        <v>0</v>
      </c>
      <c r="U34" s="254">
        <f>IF(U33&gt;0,(U8*'1 Enterprises'!U$15/'9 COP Summary'!U$33),0)</f>
        <v>0</v>
      </c>
      <c r="V34" s="254">
        <f>IF(V33&gt;0,(V8*'1 Enterprises'!V$15/'9 COP Summary'!V$33),0)</f>
        <v>0</v>
      </c>
      <c r="W34" s="254">
        <f>IF(W33&gt;0,(W8*'1 Enterprises'!W$15/'9 COP Summary'!W$33),0)</f>
        <v>0</v>
      </c>
      <c r="X34" s="254">
        <f>IF(X33&gt;0,(X8*'1 Enterprises'!X$15/'9 COP Summary'!X$33),0)</f>
        <v>0</v>
      </c>
      <c r="Y34" s="254">
        <f>IF(Y33&gt;0,(Y8*'1 Enterprises'!Y$15/'9 COP Summary'!Y$33),0)</f>
        <v>0</v>
      </c>
      <c r="Z34" s="254">
        <f>IF(Z33&gt;0,(Z8*'1 Enterprises'!Z$15/'9 COP Summary'!Z$33),0)</f>
        <v>0</v>
      </c>
      <c r="AA34" s="254">
        <f>IF(AA33&gt;0,(AA8*'1 Enterprises'!AA$15/'9 COP Summary'!AA$33),0)</f>
        <v>0</v>
      </c>
      <c r="AB34" s="254">
        <f>IF(AB33&gt;0,(AB8*'1 Enterprises'!AB$15/'9 COP Summary'!AB$33),0)</f>
        <v>0</v>
      </c>
      <c r="AC34" s="254">
        <f>IF(AC33&gt;0,(AC8*'1 Enterprises'!AC$15/'9 COP Summary'!AC$33),0)</f>
        <v>0</v>
      </c>
      <c r="AD34" s="254">
        <f>IF(AD33&gt;0,(AD8*'1 Enterprises'!AD$15/'9 COP Summary'!AD$33),0)</f>
        <v>0</v>
      </c>
      <c r="AE34" s="254">
        <f>IF(AE33&gt;0,(AE8*'1 Enterprises'!AE$15/'9 COP Summary'!AE$33),0)</f>
        <v>0</v>
      </c>
      <c r="AF34" s="254">
        <f>IF(AF33&gt;0,(AF8*'1 Enterprises'!AF$15/'9 COP Summary'!AF$33),0)</f>
        <v>0</v>
      </c>
      <c r="AG34" s="254">
        <f>IF(AG33&gt;0,(AG8*'1 Enterprises'!AG$15/'9 COP Summary'!AG$33),0)</f>
        <v>0</v>
      </c>
      <c r="AH34" s="254">
        <f>IF(AH33&gt;0,(AH8*'1 Enterprises'!AH$15/'9 COP Summary'!AH$33),0)</f>
        <v>0</v>
      </c>
      <c r="AI34" s="254">
        <f>IF(AI33&gt;0,(AI8*'1 Enterprises'!AI$15/'9 COP Summary'!AI$33),0)</f>
        <v>0</v>
      </c>
      <c r="AJ34" s="254">
        <f>IF(AJ33&gt;0,(AJ8*'1 Enterprises'!AJ$15/'9 COP Summary'!AJ$33),0)</f>
        <v>0</v>
      </c>
      <c r="AK34" s="254">
        <f>IF(AK33&gt;0,(AK8*'1 Enterprises'!AK$15/'9 COP Summary'!AK$33),0)</f>
        <v>0</v>
      </c>
      <c r="AL34" s="254">
        <f>IF(AL33&gt;0,(AL8*'1 Enterprises'!AL$15/'9 COP Summary'!AL$33),0)</f>
        <v>0</v>
      </c>
      <c r="AM34" s="254">
        <f>IF(AM33&gt;0,(AM8*'1 Enterprises'!AM$15/'9 COP Summary'!AM$33),0)</f>
        <v>0</v>
      </c>
      <c r="AN34" s="254">
        <f>IF(AN33&gt;0,(AN8*'1 Enterprises'!AN$15/'9 COP Summary'!AN$33),0)</f>
        <v>0</v>
      </c>
      <c r="AO34" s="254">
        <f>IF(AO33&gt;0,(AO8*'1 Enterprises'!AO$15/'9 COP Summary'!AO$33),0)</f>
        <v>0</v>
      </c>
      <c r="AP34" s="254">
        <f>IF(AP33&gt;0,(AP8*'1 Enterprises'!AP$15/'9 COP Summary'!AP$33),0)</f>
        <v>0</v>
      </c>
      <c r="AQ34" s="254">
        <f>IF(AQ33&gt;0,(AQ8*'1 Enterprises'!AQ$15/'9 COP Summary'!AQ$33),0)</f>
        <v>0</v>
      </c>
      <c r="AR34" s="254">
        <f>IF(AR33&gt;0,(AR8*'1 Enterprises'!AR$15/'9 COP Summary'!AR$33),0)</f>
        <v>0</v>
      </c>
      <c r="AS34" s="254">
        <f>IF(AS33&gt;0,(AS8*'1 Enterprises'!AS$15/'9 COP Summary'!AS$33),0)</f>
        <v>0</v>
      </c>
      <c r="AT34" s="254">
        <f>IF(AT33&gt;0,(AT8*'1 Enterprises'!AT$15/'9 COP Summary'!AT$33),0)</f>
        <v>0</v>
      </c>
      <c r="AU34" s="254">
        <f>IF(AU33&gt;0,(AU8*'1 Enterprises'!AU$15/'9 COP Summary'!AU$33),0)</f>
        <v>0</v>
      </c>
      <c r="AV34" s="254">
        <f>IF(AV33&gt;0,(AV8*'1 Enterprises'!AV$15/'9 COP Summary'!AV$33),0)</f>
        <v>0</v>
      </c>
      <c r="AW34" s="254">
        <f>IF(AW33&gt;0,(AW8*'1 Enterprises'!AW$15/'9 COP Summary'!AW$33),0)</f>
        <v>0</v>
      </c>
      <c r="AX34" s="254">
        <f>IF(AX33&gt;0,(AX8*'1 Enterprises'!AX$15/'9 COP Summary'!AX$33),0)</f>
        <v>0</v>
      </c>
      <c r="AY34" s="254">
        <f>IF(AY33&gt;0,(AY8*'1 Enterprises'!AY$15/'9 COP Summary'!AY$33),0)</f>
        <v>0</v>
      </c>
      <c r="AZ34" s="254">
        <f>IF(AZ33&gt;0,(AZ8*'1 Enterprises'!AZ$15/'9 COP Summary'!AZ$33),0)</f>
        <v>0</v>
      </c>
      <c r="BA34" s="254">
        <f>IF(BA33&gt;0,(BA8*'1 Enterprises'!BA$15/'9 COP Summary'!BA$33),0)</f>
        <v>0</v>
      </c>
    </row>
    <row r="35" spans="1:53" s="133" customFormat="1" ht="15">
      <c r="A35" s="30"/>
      <c r="B35" s="258" t="s">
        <v>479</v>
      </c>
      <c r="C35" s="254"/>
      <c r="D35" s="254">
        <f>IF(D33&gt;0,(D14*'1 Enterprises'!D$15/'9 COP Summary'!D$33),0)</f>
        <v>0</v>
      </c>
      <c r="E35" s="254">
        <f>IF(E33&gt;0,(E14*'1 Enterprises'!E$15/'9 COP Summary'!E$33),0)</f>
        <v>0</v>
      </c>
      <c r="F35" s="254">
        <f>IF(F33&gt;0,(F14*'1 Enterprises'!F$15/'9 COP Summary'!F$33),0)</f>
        <v>0</v>
      </c>
      <c r="G35" s="254">
        <f>IF(G33&gt;0,(G14*'1 Enterprises'!G$15/'9 COP Summary'!G$33),0)</f>
        <v>0</v>
      </c>
      <c r="H35" s="254">
        <f>IF(H33&gt;0,(H14*'1 Enterprises'!H$15/'9 COP Summary'!H$33),0)</f>
        <v>0</v>
      </c>
      <c r="I35" s="254">
        <f>IF(I33&gt;0,(I14*'1 Enterprises'!I$15/'9 COP Summary'!I$33),0)</f>
        <v>0</v>
      </c>
      <c r="J35" s="254">
        <f>IF(J33&gt;0,(J14*'1 Enterprises'!J$15/'9 COP Summary'!J$33),0)</f>
        <v>0</v>
      </c>
      <c r="K35" s="254">
        <f>IF(K33&gt;0,(K14*'1 Enterprises'!K$15/'9 COP Summary'!K$33),0)</f>
        <v>0</v>
      </c>
      <c r="L35" s="254">
        <f>IF(L33&gt;0,(L14*'1 Enterprises'!L$15/'9 COP Summary'!L$33),0)</f>
        <v>0</v>
      </c>
      <c r="M35" s="254">
        <f>IF(M33&gt;0,(M14*'1 Enterprises'!M$15/'9 COP Summary'!M$33),0)</f>
        <v>0</v>
      </c>
      <c r="N35" s="254">
        <f>IF(N33&gt;0,(N14*'1 Enterprises'!N$15/'9 COP Summary'!N$33),0)</f>
        <v>0</v>
      </c>
      <c r="O35" s="254">
        <f>IF(O33&gt;0,(O14*'1 Enterprises'!O$15/'9 COP Summary'!O$33),0)</f>
        <v>0</v>
      </c>
      <c r="P35" s="254">
        <f>IF(P33&gt;0,(P14*'1 Enterprises'!P$15/'9 COP Summary'!P$33),0)</f>
        <v>0</v>
      </c>
      <c r="Q35" s="254">
        <f>IF(Q33&gt;0,(Q14*'1 Enterprises'!Q$15/'9 COP Summary'!Q$33),0)</f>
        <v>0</v>
      </c>
      <c r="R35" s="254">
        <f>IF(R33&gt;0,(R14*'1 Enterprises'!R$15/'9 COP Summary'!R$33),0)</f>
        <v>0</v>
      </c>
      <c r="S35" s="254">
        <f>IF(S33&gt;0,(S14*'1 Enterprises'!S$15/'9 COP Summary'!S$33),0)</f>
        <v>0</v>
      </c>
      <c r="T35" s="254">
        <f>IF(T33&gt;0,(T14*'1 Enterprises'!T$15/'9 COP Summary'!T$33),0)</f>
        <v>0</v>
      </c>
      <c r="U35" s="254">
        <f>IF(U33&gt;0,(U14*'1 Enterprises'!U$15/'9 COP Summary'!U$33),0)</f>
        <v>0</v>
      </c>
      <c r="V35" s="254">
        <f>IF(V33&gt;0,(V14*'1 Enterprises'!V$15/'9 COP Summary'!V$33),0)</f>
        <v>0</v>
      </c>
      <c r="W35" s="254">
        <f>IF(W33&gt;0,(W14*'1 Enterprises'!W$15/'9 COP Summary'!W$33),0)</f>
        <v>0</v>
      </c>
      <c r="X35" s="254">
        <f>IF(X33&gt;0,(X14*'1 Enterprises'!X$15/'9 COP Summary'!X$33),0)</f>
        <v>0</v>
      </c>
      <c r="Y35" s="254">
        <f>IF(Y33&gt;0,(Y14*'1 Enterprises'!Y$15/'9 COP Summary'!Y$33),0)</f>
        <v>0</v>
      </c>
      <c r="Z35" s="254">
        <f>IF(Z33&gt;0,(Z14*'1 Enterprises'!Z$15/'9 COP Summary'!Z$33),0)</f>
        <v>0</v>
      </c>
      <c r="AA35" s="254">
        <f>IF(AA33&gt;0,(AA14*'1 Enterprises'!AA$15/'9 COP Summary'!AA$33),0)</f>
        <v>0</v>
      </c>
      <c r="AB35" s="254">
        <f>IF(AB33&gt;0,(AB14*'1 Enterprises'!AB$15/'9 COP Summary'!AB$33),0)</f>
        <v>0</v>
      </c>
      <c r="AC35" s="254">
        <f>IF(AC33&gt;0,(AC14*'1 Enterprises'!AC$15/'9 COP Summary'!AC$33),0)</f>
        <v>0</v>
      </c>
      <c r="AD35" s="254">
        <f>IF(AD33&gt;0,(AD14*'1 Enterprises'!AD$15/'9 COP Summary'!AD$33),0)</f>
        <v>0</v>
      </c>
      <c r="AE35" s="254">
        <f>IF(AE33&gt;0,(AE14*'1 Enterprises'!AE$15/'9 COP Summary'!AE$33),0)</f>
        <v>0</v>
      </c>
      <c r="AF35" s="254">
        <f>IF(AF33&gt;0,(AF14*'1 Enterprises'!AF$15/'9 COP Summary'!AF$33),0)</f>
        <v>0</v>
      </c>
      <c r="AG35" s="254">
        <f>IF(AG33&gt;0,(AG14*'1 Enterprises'!AG$15/'9 COP Summary'!AG$33),0)</f>
        <v>0</v>
      </c>
      <c r="AH35" s="254">
        <f>IF(AH33&gt;0,(AH14*'1 Enterprises'!AH$15/'9 COP Summary'!AH$33),0)</f>
        <v>0</v>
      </c>
      <c r="AI35" s="254">
        <f>IF(AI33&gt;0,(AI14*'1 Enterprises'!AI$15/'9 COP Summary'!AI$33),0)</f>
        <v>0</v>
      </c>
      <c r="AJ35" s="254">
        <f>IF(AJ33&gt;0,(AJ14*'1 Enterprises'!AJ$15/'9 COP Summary'!AJ$33),0)</f>
        <v>0</v>
      </c>
      <c r="AK35" s="254">
        <f>IF(AK33&gt;0,(AK14*'1 Enterprises'!AK$15/'9 COP Summary'!AK$33),0)</f>
        <v>0</v>
      </c>
      <c r="AL35" s="254">
        <f>IF(AL33&gt;0,(AL14*'1 Enterprises'!AL$15/'9 COP Summary'!AL$33),0)</f>
        <v>0</v>
      </c>
      <c r="AM35" s="254">
        <f>IF(AM33&gt;0,(AM14*'1 Enterprises'!AM$15/'9 COP Summary'!AM$33),0)</f>
        <v>0</v>
      </c>
      <c r="AN35" s="254">
        <f>IF(AN33&gt;0,(AN14*'1 Enterprises'!AN$15/'9 COP Summary'!AN$33),0)</f>
        <v>0</v>
      </c>
      <c r="AO35" s="254">
        <f>IF(AO33&gt;0,(AO14*'1 Enterprises'!AO$15/'9 COP Summary'!AO$33),0)</f>
        <v>0</v>
      </c>
      <c r="AP35" s="254">
        <f>IF(AP33&gt;0,(AP14*'1 Enterprises'!AP$15/'9 COP Summary'!AP$33),0)</f>
        <v>0</v>
      </c>
      <c r="AQ35" s="254">
        <f>IF(AQ33&gt;0,(AQ14*'1 Enterprises'!AQ$15/'9 COP Summary'!AQ$33),0)</f>
        <v>0</v>
      </c>
      <c r="AR35" s="254">
        <f>IF(AR33&gt;0,(AR14*'1 Enterprises'!AR$15/'9 COP Summary'!AR$33),0)</f>
        <v>0</v>
      </c>
      <c r="AS35" s="254">
        <f>IF(AS33&gt;0,(AS14*'1 Enterprises'!AS$15/'9 COP Summary'!AS$33),0)</f>
        <v>0</v>
      </c>
      <c r="AT35" s="254">
        <f>IF(AT33&gt;0,(AT14*'1 Enterprises'!AT$15/'9 COP Summary'!AT$33),0)</f>
        <v>0</v>
      </c>
      <c r="AU35" s="254">
        <f>IF(AU33&gt;0,(AU14*'1 Enterprises'!AU$15/'9 COP Summary'!AU$33),0)</f>
        <v>0</v>
      </c>
      <c r="AV35" s="254">
        <f>IF(AV33&gt;0,(AV14*'1 Enterprises'!AV$15/'9 COP Summary'!AV$33),0)</f>
        <v>0</v>
      </c>
      <c r="AW35" s="254">
        <f>IF(AW33&gt;0,(AW14*'1 Enterprises'!AW$15/'9 COP Summary'!AW$33),0)</f>
        <v>0</v>
      </c>
      <c r="AX35" s="254">
        <f>IF(AX33&gt;0,(AX14*'1 Enterprises'!AX$15/'9 COP Summary'!AX$33),0)</f>
        <v>0</v>
      </c>
      <c r="AY35" s="254">
        <f>IF(AY33&gt;0,(AY14*'1 Enterprises'!AY$15/'9 COP Summary'!AY$33),0)</f>
        <v>0</v>
      </c>
      <c r="AZ35" s="254">
        <f>IF(AZ33&gt;0,(AZ14*'1 Enterprises'!AZ$15/'9 COP Summary'!AZ$33),0)</f>
        <v>0</v>
      </c>
      <c r="BA35" s="254">
        <f>IF(BA33&gt;0,(BA14*'1 Enterprises'!BA$15/'9 COP Summary'!BA$33),0)</f>
        <v>0</v>
      </c>
    </row>
    <row r="36" spans="1:53" s="133" customFormat="1" ht="15">
      <c r="A36" s="30"/>
      <c r="B36" s="258" t="s">
        <v>478</v>
      </c>
      <c r="C36" s="254"/>
      <c r="D36" s="254">
        <f>IF(D33&gt;0,(D20*'1 Enterprises'!D$15/'9 COP Summary'!D$33),0)</f>
        <v>0</v>
      </c>
      <c r="E36" s="254">
        <f>IF(E33&gt;0,(E20*'1 Enterprises'!E$15/'9 COP Summary'!E$33),0)</f>
        <v>0</v>
      </c>
      <c r="F36" s="254">
        <f>IF(F33&gt;0,(F20*'1 Enterprises'!F$15/'9 COP Summary'!F$33),0)</f>
        <v>0</v>
      </c>
      <c r="G36" s="254">
        <f>IF(G33&gt;0,(G20*'1 Enterprises'!G$15/'9 COP Summary'!G$33),0)</f>
        <v>0</v>
      </c>
      <c r="H36" s="254">
        <f>IF(H33&gt;0,(H20*'1 Enterprises'!H$15/'9 COP Summary'!H$33),0)</f>
        <v>0</v>
      </c>
      <c r="I36" s="254">
        <f>IF(I33&gt;0,(I20*'1 Enterprises'!I$15/'9 COP Summary'!I$33),0)</f>
        <v>0</v>
      </c>
      <c r="J36" s="254">
        <f>IF(J33&gt;0,(J20*'1 Enterprises'!J$15/'9 COP Summary'!J$33),0)</f>
        <v>0</v>
      </c>
      <c r="K36" s="254">
        <f>IF(K33&gt;0,(K20*'1 Enterprises'!K$15/'9 COP Summary'!K$33),0)</f>
        <v>0</v>
      </c>
      <c r="L36" s="254">
        <f>IF(L33&gt;0,(L20*'1 Enterprises'!L$15/'9 COP Summary'!L$33),0)</f>
        <v>0</v>
      </c>
      <c r="M36" s="254">
        <f>IF(M33&gt;0,(M20*'1 Enterprises'!M$15/'9 COP Summary'!M$33),0)</f>
        <v>0</v>
      </c>
      <c r="N36" s="254">
        <f>IF(N33&gt;0,(N20*'1 Enterprises'!N$15/'9 COP Summary'!N$33),0)</f>
        <v>0</v>
      </c>
      <c r="O36" s="254">
        <f>IF(O33&gt;0,(O20*'1 Enterprises'!O$15/'9 COP Summary'!O$33),0)</f>
        <v>0</v>
      </c>
      <c r="P36" s="254">
        <f>IF(P33&gt;0,(P20*'1 Enterprises'!P$15/'9 COP Summary'!P$33),0)</f>
        <v>0</v>
      </c>
      <c r="Q36" s="254">
        <f>IF(Q33&gt;0,(Q20*'1 Enterprises'!Q$15/'9 COP Summary'!Q$33),0)</f>
        <v>0</v>
      </c>
      <c r="R36" s="254">
        <f>IF(R33&gt;0,(R20*'1 Enterprises'!R$15/'9 COP Summary'!R$33),0)</f>
        <v>0</v>
      </c>
      <c r="S36" s="254">
        <f>IF(S33&gt;0,(S20*'1 Enterprises'!S$15/'9 COP Summary'!S$33),0)</f>
        <v>0</v>
      </c>
      <c r="T36" s="254">
        <f>IF(T33&gt;0,(T20*'1 Enterprises'!T$15/'9 COP Summary'!T$33),0)</f>
        <v>0</v>
      </c>
      <c r="U36" s="254">
        <f>IF(U33&gt;0,(U20*'1 Enterprises'!U$15/'9 COP Summary'!U$33),0)</f>
        <v>0</v>
      </c>
      <c r="V36" s="254">
        <f>IF(V33&gt;0,(V20*'1 Enterprises'!V$15/'9 COP Summary'!V$33),0)</f>
        <v>0</v>
      </c>
      <c r="W36" s="254">
        <f>IF(W33&gt;0,(W20*'1 Enterprises'!W$15/'9 COP Summary'!W$33),0)</f>
        <v>0</v>
      </c>
      <c r="X36" s="254">
        <f>IF(X33&gt;0,(X20*'1 Enterprises'!X$15/'9 COP Summary'!X$33),0)</f>
        <v>0</v>
      </c>
      <c r="Y36" s="254">
        <f>IF(Y33&gt;0,(Y20*'1 Enterprises'!Y$15/'9 COP Summary'!Y$33),0)</f>
        <v>0</v>
      </c>
      <c r="Z36" s="254">
        <f>IF(Z33&gt;0,(Z20*'1 Enterprises'!Z$15/'9 COP Summary'!Z$33),0)</f>
        <v>0</v>
      </c>
      <c r="AA36" s="254">
        <f>IF(AA33&gt;0,(AA20*'1 Enterprises'!AA$15/'9 COP Summary'!AA$33),0)</f>
        <v>0</v>
      </c>
      <c r="AB36" s="254">
        <f>IF(AB33&gt;0,(AB20*'1 Enterprises'!AB$15/'9 COP Summary'!AB$33),0)</f>
        <v>0</v>
      </c>
      <c r="AC36" s="254">
        <f>IF(AC33&gt;0,(AC20*'1 Enterprises'!AC$15/'9 COP Summary'!AC$33),0)</f>
        <v>0</v>
      </c>
      <c r="AD36" s="254">
        <f>IF(AD33&gt;0,(AD20*'1 Enterprises'!AD$15/'9 COP Summary'!AD$33),0)</f>
        <v>0</v>
      </c>
      <c r="AE36" s="254">
        <f>IF(AE33&gt;0,(AE20*'1 Enterprises'!AE$15/'9 COP Summary'!AE$33),0)</f>
        <v>0</v>
      </c>
      <c r="AF36" s="254">
        <f>IF(AF33&gt;0,(AF20*'1 Enterprises'!AF$15/'9 COP Summary'!AF$33),0)</f>
        <v>0</v>
      </c>
      <c r="AG36" s="254">
        <f>IF(AG33&gt;0,(AG20*'1 Enterprises'!AG$15/'9 COP Summary'!AG$33),0)</f>
        <v>0</v>
      </c>
      <c r="AH36" s="254">
        <f>IF(AH33&gt;0,(AH20*'1 Enterprises'!AH$15/'9 COP Summary'!AH$33),0)</f>
        <v>0</v>
      </c>
      <c r="AI36" s="254">
        <f>IF(AI33&gt;0,(AI20*'1 Enterprises'!AI$15/'9 COP Summary'!AI$33),0)</f>
        <v>0</v>
      </c>
      <c r="AJ36" s="254">
        <f>IF(AJ33&gt;0,(AJ20*'1 Enterprises'!AJ$15/'9 COP Summary'!AJ$33),0)</f>
        <v>0</v>
      </c>
      <c r="AK36" s="254">
        <f>IF(AK33&gt;0,(AK20*'1 Enterprises'!AK$15/'9 COP Summary'!AK$33),0)</f>
        <v>0</v>
      </c>
      <c r="AL36" s="254">
        <f>IF(AL33&gt;0,(AL20*'1 Enterprises'!AL$15/'9 COP Summary'!AL$33),0)</f>
        <v>0</v>
      </c>
      <c r="AM36" s="254">
        <f>IF(AM33&gt;0,(AM20*'1 Enterprises'!AM$15/'9 COP Summary'!AM$33),0)</f>
        <v>0</v>
      </c>
      <c r="AN36" s="254">
        <f>IF(AN33&gt;0,(AN20*'1 Enterprises'!AN$15/'9 COP Summary'!AN$33),0)</f>
        <v>0</v>
      </c>
      <c r="AO36" s="254">
        <f>IF(AO33&gt;0,(AO20*'1 Enterprises'!AO$15/'9 COP Summary'!AO$33),0)</f>
        <v>0</v>
      </c>
      <c r="AP36" s="254">
        <f>IF(AP33&gt;0,(AP20*'1 Enterprises'!AP$15/'9 COP Summary'!AP$33),0)</f>
        <v>0</v>
      </c>
      <c r="AQ36" s="254">
        <f>IF(AQ33&gt;0,(AQ20*'1 Enterprises'!AQ$15/'9 COP Summary'!AQ$33),0)</f>
        <v>0</v>
      </c>
      <c r="AR36" s="254">
        <f>IF(AR33&gt;0,(AR20*'1 Enterprises'!AR$15/'9 COP Summary'!AR$33),0)</f>
        <v>0</v>
      </c>
      <c r="AS36" s="254">
        <f>IF(AS33&gt;0,(AS20*'1 Enterprises'!AS$15/'9 COP Summary'!AS$33),0)</f>
        <v>0</v>
      </c>
      <c r="AT36" s="254">
        <f>IF(AT33&gt;0,(AT20*'1 Enterprises'!AT$15/'9 COP Summary'!AT$33),0)</f>
        <v>0</v>
      </c>
      <c r="AU36" s="254">
        <f>IF(AU33&gt;0,(AU20*'1 Enterprises'!AU$15/'9 COP Summary'!AU$33),0)</f>
        <v>0</v>
      </c>
      <c r="AV36" s="254">
        <f>IF(AV33&gt;0,(AV20*'1 Enterprises'!AV$15/'9 COP Summary'!AV$33),0)</f>
        <v>0</v>
      </c>
      <c r="AW36" s="254">
        <f>IF(AW33&gt;0,(AW20*'1 Enterprises'!AW$15/'9 COP Summary'!AW$33),0)</f>
        <v>0</v>
      </c>
      <c r="AX36" s="254">
        <f>IF(AX33&gt;0,(AX20*'1 Enterprises'!AX$15/'9 COP Summary'!AX$33),0)</f>
        <v>0</v>
      </c>
      <c r="AY36" s="254">
        <f>IF(AY33&gt;0,(AY20*'1 Enterprises'!AY$15/'9 COP Summary'!AY$33),0)</f>
        <v>0</v>
      </c>
      <c r="AZ36" s="254">
        <f>IF(AZ33&gt;0,(AZ20*'1 Enterprises'!AZ$15/'9 COP Summary'!AZ$33),0)</f>
        <v>0</v>
      </c>
      <c r="BA36" s="254">
        <f>IF(BA33&gt;0,(BA20*'1 Enterprises'!BA$15/'9 COP Summary'!BA$33),0)</f>
        <v>0</v>
      </c>
    </row>
    <row r="37" spans="1:53" ht="12.75">
      <c r="A37" s="31"/>
      <c r="B37" s="68" t="s">
        <v>338</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row>
    <row r="38" spans="1:53" s="44" customFormat="1" ht="12.75">
      <c r="A38" s="16"/>
      <c r="B38" s="68" t="s">
        <v>313</v>
      </c>
      <c r="C38" s="12"/>
      <c r="D38" s="54">
        <f aca="true" t="shared" si="18" ref="D38:O38">D37-D34</f>
        <v>0</v>
      </c>
      <c r="E38" s="54">
        <f t="shared" si="18"/>
        <v>0</v>
      </c>
      <c r="F38" s="54">
        <f t="shared" si="18"/>
        <v>0</v>
      </c>
      <c r="G38" s="54">
        <f t="shared" si="18"/>
        <v>0</v>
      </c>
      <c r="H38" s="54">
        <f t="shared" si="18"/>
        <v>0</v>
      </c>
      <c r="I38" s="54">
        <f t="shared" si="18"/>
        <v>0</v>
      </c>
      <c r="J38" s="54">
        <f t="shared" si="18"/>
        <v>0</v>
      </c>
      <c r="K38" s="54">
        <f t="shared" si="18"/>
        <v>0</v>
      </c>
      <c r="L38" s="54">
        <f t="shared" si="18"/>
        <v>0</v>
      </c>
      <c r="M38" s="54">
        <f t="shared" si="18"/>
        <v>0</v>
      </c>
      <c r="N38" s="54">
        <f t="shared" si="18"/>
        <v>0</v>
      </c>
      <c r="O38" s="54">
        <f t="shared" si="18"/>
        <v>0</v>
      </c>
      <c r="P38" s="54">
        <f aca="true" t="shared" si="19" ref="P38:AB38">P37-P34</f>
        <v>0</v>
      </c>
      <c r="Q38" s="54">
        <f t="shared" si="19"/>
        <v>0</v>
      </c>
      <c r="R38" s="54">
        <f t="shared" si="19"/>
        <v>0</v>
      </c>
      <c r="S38" s="54">
        <f t="shared" si="19"/>
        <v>0</v>
      </c>
      <c r="T38" s="54">
        <f t="shared" si="19"/>
        <v>0</v>
      </c>
      <c r="U38" s="54">
        <f t="shared" si="19"/>
        <v>0</v>
      </c>
      <c r="V38" s="54">
        <f t="shared" si="19"/>
        <v>0</v>
      </c>
      <c r="W38" s="54">
        <f t="shared" si="19"/>
        <v>0</v>
      </c>
      <c r="X38" s="54">
        <f t="shared" si="19"/>
        <v>0</v>
      </c>
      <c r="Y38" s="54">
        <f t="shared" si="19"/>
        <v>0</v>
      </c>
      <c r="Z38" s="54">
        <f t="shared" si="19"/>
        <v>0</v>
      </c>
      <c r="AA38" s="54">
        <f t="shared" si="19"/>
        <v>0</v>
      </c>
      <c r="AB38" s="54">
        <f t="shared" si="19"/>
        <v>0</v>
      </c>
      <c r="AC38" s="54">
        <f aca="true" t="shared" si="20" ref="AC38:BA38">AC37-AC34</f>
        <v>0</v>
      </c>
      <c r="AD38" s="54">
        <f t="shared" si="20"/>
        <v>0</v>
      </c>
      <c r="AE38" s="54">
        <f t="shared" si="20"/>
        <v>0</v>
      </c>
      <c r="AF38" s="54">
        <f t="shared" si="20"/>
        <v>0</v>
      </c>
      <c r="AG38" s="54">
        <f t="shared" si="20"/>
        <v>0</v>
      </c>
      <c r="AH38" s="54">
        <f t="shared" si="20"/>
        <v>0</v>
      </c>
      <c r="AI38" s="54">
        <f t="shared" si="20"/>
        <v>0</v>
      </c>
      <c r="AJ38" s="54">
        <f t="shared" si="20"/>
        <v>0</v>
      </c>
      <c r="AK38" s="54">
        <f t="shared" si="20"/>
        <v>0</v>
      </c>
      <c r="AL38" s="54">
        <f t="shared" si="20"/>
        <v>0</v>
      </c>
      <c r="AM38" s="54">
        <f t="shared" si="20"/>
        <v>0</v>
      </c>
      <c r="AN38" s="54">
        <f t="shared" si="20"/>
        <v>0</v>
      </c>
      <c r="AO38" s="54">
        <f t="shared" si="20"/>
        <v>0</v>
      </c>
      <c r="AP38" s="54">
        <f t="shared" si="20"/>
        <v>0</v>
      </c>
      <c r="AQ38" s="54">
        <f t="shared" si="20"/>
        <v>0</v>
      </c>
      <c r="AR38" s="54">
        <f t="shared" si="20"/>
        <v>0</v>
      </c>
      <c r="AS38" s="54">
        <f t="shared" si="20"/>
        <v>0</v>
      </c>
      <c r="AT38" s="54">
        <f t="shared" si="20"/>
        <v>0</v>
      </c>
      <c r="AU38" s="54">
        <f t="shared" si="20"/>
        <v>0</v>
      </c>
      <c r="AV38" s="54">
        <f t="shared" si="20"/>
        <v>0</v>
      </c>
      <c r="AW38" s="54">
        <f t="shared" si="20"/>
        <v>0</v>
      </c>
      <c r="AX38" s="54">
        <f t="shared" si="20"/>
        <v>0</v>
      </c>
      <c r="AY38" s="54">
        <f t="shared" si="20"/>
        <v>0</v>
      </c>
      <c r="AZ38" s="54">
        <f t="shared" si="20"/>
        <v>0</v>
      </c>
      <c r="BA38" s="54">
        <f t="shared" si="20"/>
        <v>0</v>
      </c>
    </row>
    <row r="39" spans="1:53" s="44" customFormat="1" ht="12.75">
      <c r="A39" s="16"/>
      <c r="B39" s="68" t="s">
        <v>314</v>
      </c>
      <c r="C39" s="12"/>
      <c r="D39" s="76">
        <f aca="true" t="shared" si="21" ref="D39:O39">D38*D32</f>
        <v>0</v>
      </c>
      <c r="E39" s="76">
        <f t="shared" si="21"/>
        <v>0</v>
      </c>
      <c r="F39" s="76">
        <f t="shared" si="21"/>
        <v>0</v>
      </c>
      <c r="G39" s="76">
        <f t="shared" si="21"/>
        <v>0</v>
      </c>
      <c r="H39" s="76">
        <f t="shared" si="21"/>
        <v>0</v>
      </c>
      <c r="I39" s="76">
        <f t="shared" si="21"/>
        <v>0</v>
      </c>
      <c r="J39" s="76">
        <f t="shared" si="21"/>
        <v>0</v>
      </c>
      <c r="K39" s="76">
        <f t="shared" si="21"/>
        <v>0</v>
      </c>
      <c r="L39" s="76">
        <f t="shared" si="21"/>
        <v>0</v>
      </c>
      <c r="M39" s="76">
        <f t="shared" si="21"/>
        <v>0</v>
      </c>
      <c r="N39" s="76">
        <f t="shared" si="21"/>
        <v>0</v>
      </c>
      <c r="O39" s="76">
        <f t="shared" si="21"/>
        <v>0</v>
      </c>
      <c r="P39" s="76">
        <f aca="true" t="shared" si="22" ref="P39:AB39">P38*P32</f>
        <v>0</v>
      </c>
      <c r="Q39" s="76">
        <f t="shared" si="22"/>
        <v>0</v>
      </c>
      <c r="R39" s="76">
        <f t="shared" si="22"/>
        <v>0</v>
      </c>
      <c r="S39" s="76">
        <f t="shared" si="22"/>
        <v>0</v>
      </c>
      <c r="T39" s="76">
        <f t="shared" si="22"/>
        <v>0</v>
      </c>
      <c r="U39" s="76">
        <f t="shared" si="22"/>
        <v>0</v>
      </c>
      <c r="V39" s="76">
        <f t="shared" si="22"/>
        <v>0</v>
      </c>
      <c r="W39" s="76">
        <f t="shared" si="22"/>
        <v>0</v>
      </c>
      <c r="X39" s="76">
        <f t="shared" si="22"/>
        <v>0</v>
      </c>
      <c r="Y39" s="76">
        <f t="shared" si="22"/>
        <v>0</v>
      </c>
      <c r="Z39" s="76">
        <f t="shared" si="22"/>
        <v>0</v>
      </c>
      <c r="AA39" s="76">
        <f t="shared" si="22"/>
        <v>0</v>
      </c>
      <c r="AB39" s="76">
        <f t="shared" si="22"/>
        <v>0</v>
      </c>
      <c r="AC39" s="76">
        <f aca="true" t="shared" si="23" ref="AC39:BA39">AC38*AC32</f>
        <v>0</v>
      </c>
      <c r="AD39" s="76">
        <f t="shared" si="23"/>
        <v>0</v>
      </c>
      <c r="AE39" s="76">
        <f t="shared" si="23"/>
        <v>0</v>
      </c>
      <c r="AF39" s="76">
        <f t="shared" si="23"/>
        <v>0</v>
      </c>
      <c r="AG39" s="76">
        <f t="shared" si="23"/>
        <v>0</v>
      </c>
      <c r="AH39" s="76">
        <f t="shared" si="23"/>
        <v>0</v>
      </c>
      <c r="AI39" s="76">
        <f t="shared" si="23"/>
        <v>0</v>
      </c>
      <c r="AJ39" s="76">
        <f t="shared" si="23"/>
        <v>0</v>
      </c>
      <c r="AK39" s="76">
        <f t="shared" si="23"/>
        <v>0</v>
      </c>
      <c r="AL39" s="76">
        <f t="shared" si="23"/>
        <v>0</v>
      </c>
      <c r="AM39" s="76">
        <f t="shared" si="23"/>
        <v>0</v>
      </c>
      <c r="AN39" s="76">
        <f t="shared" si="23"/>
        <v>0</v>
      </c>
      <c r="AO39" s="76">
        <f t="shared" si="23"/>
        <v>0</v>
      </c>
      <c r="AP39" s="76">
        <f t="shared" si="23"/>
        <v>0</v>
      </c>
      <c r="AQ39" s="76">
        <f t="shared" si="23"/>
        <v>0</v>
      </c>
      <c r="AR39" s="76">
        <f t="shared" si="23"/>
        <v>0</v>
      </c>
      <c r="AS39" s="76">
        <f t="shared" si="23"/>
        <v>0</v>
      </c>
      <c r="AT39" s="76">
        <f t="shared" si="23"/>
        <v>0</v>
      </c>
      <c r="AU39" s="76">
        <f t="shared" si="23"/>
        <v>0</v>
      </c>
      <c r="AV39" s="76">
        <f t="shared" si="23"/>
        <v>0</v>
      </c>
      <c r="AW39" s="76">
        <f t="shared" si="23"/>
        <v>0</v>
      </c>
      <c r="AX39" s="76">
        <f t="shared" si="23"/>
        <v>0</v>
      </c>
      <c r="AY39" s="76">
        <f t="shared" si="23"/>
        <v>0</v>
      </c>
      <c r="AZ39" s="76">
        <f t="shared" si="23"/>
        <v>0</v>
      </c>
      <c r="BA39" s="76">
        <f t="shared" si="23"/>
        <v>0</v>
      </c>
    </row>
    <row r="40" spans="1:28" s="44" customFormat="1" ht="12.75">
      <c r="A40" s="16"/>
      <c r="B40" s="68"/>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s="44" customFormat="1" ht="12.75">
      <c r="A41" s="16"/>
      <c r="B41" s="68" t="s">
        <v>312</v>
      </c>
      <c r="D41" s="85">
        <f>SUM(D39:BA39)</f>
        <v>0</v>
      </c>
      <c r="E41" s="76"/>
      <c r="F41" s="76"/>
      <c r="G41" s="76"/>
      <c r="H41" s="76"/>
      <c r="I41" s="76"/>
      <c r="J41" s="76"/>
      <c r="K41" s="76"/>
      <c r="L41" s="76"/>
      <c r="M41" s="76"/>
      <c r="N41" s="76"/>
      <c r="O41" s="76"/>
      <c r="P41" s="76"/>
      <c r="Q41" s="76"/>
      <c r="R41" s="76"/>
      <c r="S41" s="76"/>
      <c r="T41" s="76"/>
      <c r="U41" s="76"/>
      <c r="V41" s="76"/>
      <c r="W41" s="76"/>
      <c r="X41" s="76"/>
      <c r="Y41" s="76"/>
      <c r="Z41" s="76"/>
      <c r="AA41" s="76"/>
      <c r="AB41" s="76"/>
    </row>
    <row r="42" spans="1:28" s="44" customFormat="1" ht="12.75">
      <c r="A42" s="16"/>
      <c r="B42" s="68"/>
      <c r="D42" s="76"/>
      <c r="E42" s="76"/>
      <c r="F42" s="76"/>
      <c r="G42" s="76"/>
      <c r="H42" s="76"/>
      <c r="I42" s="76"/>
      <c r="J42" s="76"/>
      <c r="K42" s="76"/>
      <c r="L42" s="76"/>
      <c r="M42" s="76"/>
      <c r="N42" s="76"/>
      <c r="O42" s="76"/>
      <c r="P42" s="76"/>
      <c r="Q42" s="76"/>
      <c r="R42" s="76"/>
      <c r="S42" s="76"/>
      <c r="T42" s="76"/>
      <c r="U42" s="76"/>
      <c r="V42" s="76"/>
      <c r="W42" s="76"/>
      <c r="X42" s="76"/>
      <c r="Y42" s="76"/>
      <c r="Z42" s="76"/>
      <c r="AA42" s="76"/>
      <c r="AB42" s="76"/>
    </row>
    <row r="43" spans="2:53" s="16" customFormat="1" ht="12.75">
      <c r="B43" s="68" t="s">
        <v>153</v>
      </c>
      <c r="D43" s="75">
        <f aca="true" t="shared" si="24" ref="D43:O43">D26</f>
        <v>0</v>
      </c>
      <c r="E43" s="75">
        <f t="shared" si="24"/>
        <v>0</v>
      </c>
      <c r="F43" s="75">
        <f t="shared" si="24"/>
        <v>0</v>
      </c>
      <c r="G43" s="75">
        <f t="shared" si="24"/>
        <v>0</v>
      </c>
      <c r="H43" s="75">
        <f t="shared" si="24"/>
        <v>0</v>
      </c>
      <c r="I43" s="75">
        <f t="shared" si="24"/>
        <v>0</v>
      </c>
      <c r="J43" s="75">
        <f t="shared" si="24"/>
        <v>0</v>
      </c>
      <c r="K43" s="75">
        <f t="shared" si="24"/>
        <v>0</v>
      </c>
      <c r="L43" s="75">
        <f t="shared" si="24"/>
        <v>0</v>
      </c>
      <c r="M43" s="75">
        <f t="shared" si="24"/>
        <v>0</v>
      </c>
      <c r="N43" s="75">
        <f t="shared" si="24"/>
        <v>0</v>
      </c>
      <c r="O43" s="75">
        <f t="shared" si="24"/>
        <v>0</v>
      </c>
      <c r="P43" s="75">
        <f>P26</f>
        <v>0</v>
      </c>
      <c r="Q43" s="75">
        <f>Q26</f>
        <v>0</v>
      </c>
      <c r="R43" s="75">
        <f aca="true" t="shared" si="25" ref="R43:BA43">R26</f>
        <v>0</v>
      </c>
      <c r="S43" s="75">
        <f t="shared" si="25"/>
        <v>0</v>
      </c>
      <c r="T43" s="75">
        <f t="shared" si="25"/>
        <v>0</v>
      </c>
      <c r="U43" s="75">
        <f t="shared" si="25"/>
        <v>0</v>
      </c>
      <c r="V43" s="75">
        <f t="shared" si="25"/>
        <v>0</v>
      </c>
      <c r="W43" s="75">
        <f t="shared" si="25"/>
        <v>0</v>
      </c>
      <c r="X43" s="75">
        <f t="shared" si="25"/>
        <v>0</v>
      </c>
      <c r="Y43" s="75">
        <f t="shared" si="25"/>
        <v>0</v>
      </c>
      <c r="Z43" s="75">
        <f t="shared" si="25"/>
        <v>0</v>
      </c>
      <c r="AA43" s="75">
        <f t="shared" si="25"/>
        <v>0</v>
      </c>
      <c r="AB43" s="75">
        <f t="shared" si="25"/>
        <v>0</v>
      </c>
      <c r="AC43" s="75">
        <f t="shared" si="25"/>
        <v>0</v>
      </c>
      <c r="AD43" s="75">
        <f t="shared" si="25"/>
        <v>0</v>
      </c>
      <c r="AE43" s="75">
        <f t="shared" si="25"/>
        <v>0</v>
      </c>
      <c r="AF43" s="75">
        <f t="shared" si="25"/>
        <v>0</v>
      </c>
      <c r="AG43" s="75">
        <f t="shared" si="25"/>
        <v>0</v>
      </c>
      <c r="AH43" s="75">
        <f t="shared" si="25"/>
        <v>0</v>
      </c>
      <c r="AI43" s="75">
        <f t="shared" si="25"/>
        <v>0</v>
      </c>
      <c r="AJ43" s="75">
        <f t="shared" si="25"/>
        <v>0</v>
      </c>
      <c r="AK43" s="75">
        <f t="shared" si="25"/>
        <v>0</v>
      </c>
      <c r="AL43" s="75">
        <f t="shared" si="25"/>
        <v>0</v>
      </c>
      <c r="AM43" s="75">
        <f t="shared" si="25"/>
        <v>0</v>
      </c>
      <c r="AN43" s="75">
        <f t="shared" si="25"/>
        <v>0</v>
      </c>
      <c r="AO43" s="75">
        <f t="shared" si="25"/>
        <v>0</v>
      </c>
      <c r="AP43" s="75">
        <f t="shared" si="25"/>
        <v>0</v>
      </c>
      <c r="AQ43" s="75">
        <f t="shared" si="25"/>
        <v>0</v>
      </c>
      <c r="AR43" s="75">
        <f t="shared" si="25"/>
        <v>0</v>
      </c>
      <c r="AS43" s="75">
        <f t="shared" si="25"/>
        <v>0</v>
      </c>
      <c r="AT43" s="75">
        <f t="shared" si="25"/>
        <v>0</v>
      </c>
      <c r="AU43" s="75">
        <f t="shared" si="25"/>
        <v>0</v>
      </c>
      <c r="AV43" s="75">
        <f t="shared" si="25"/>
        <v>0</v>
      </c>
      <c r="AW43" s="75">
        <f t="shared" si="25"/>
        <v>0</v>
      </c>
      <c r="AX43" s="75">
        <f t="shared" si="25"/>
        <v>0</v>
      </c>
      <c r="AY43" s="75">
        <f t="shared" si="25"/>
        <v>0</v>
      </c>
      <c r="AZ43" s="75">
        <f t="shared" si="25"/>
        <v>0</v>
      </c>
      <c r="BA43" s="75">
        <f t="shared" si="25"/>
        <v>0</v>
      </c>
    </row>
    <row r="44" spans="2:15" s="16" customFormat="1" ht="12.75">
      <c r="B44" s="68" t="s">
        <v>105</v>
      </c>
      <c r="D44" s="102">
        <f>SUM(D43:BA43)</f>
        <v>0</v>
      </c>
      <c r="E44" s="75"/>
      <c r="F44" s="75"/>
      <c r="G44" s="75"/>
      <c r="H44" s="75"/>
      <c r="I44" s="75"/>
      <c r="J44" s="75"/>
      <c r="K44" s="75"/>
      <c r="L44" s="75"/>
      <c r="M44" s="75"/>
      <c r="N44" s="75"/>
      <c r="O44" s="75"/>
    </row>
    <row r="45" spans="2:15" s="16" customFormat="1" ht="12.75">
      <c r="B45" s="68" t="s">
        <v>157</v>
      </c>
      <c r="D45" s="76" t="e">
        <f>D41/(SUM(D43:BA43))</f>
        <v>#DIV/0!</v>
      </c>
      <c r="E45" s="54"/>
      <c r="F45" s="54"/>
      <c r="G45" s="54"/>
      <c r="H45" s="54"/>
      <c r="I45" s="54"/>
      <c r="J45" s="54"/>
      <c r="K45" s="54"/>
      <c r="L45" s="54"/>
      <c r="M45" s="54"/>
      <c r="N45" s="54"/>
      <c r="O45" s="54"/>
    </row>
  </sheetData>
  <sheetProtection sheet="1" objects="1" scenarios="1"/>
  <mergeCells count="3">
    <mergeCell ref="B12:C12"/>
    <mergeCell ref="B18:C18"/>
    <mergeCell ref="B24:C2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A29"/>
  <sheetViews>
    <sheetView zoomScale="150" zoomScaleNormal="15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8.8515625" defaultRowHeight="12.75"/>
  <cols>
    <col min="1" max="1" width="2.00390625" style="0" customWidth="1"/>
    <col min="2" max="2" width="46.00390625" style="0" customWidth="1"/>
    <col min="3" max="3" width="1.1484375" style="0" customWidth="1"/>
    <col min="4" max="53" width="10.7109375" style="0" customWidth="1"/>
  </cols>
  <sheetData>
    <row r="1" ht="18">
      <c r="B1" s="159" t="s">
        <v>340</v>
      </c>
    </row>
    <row r="2" spans="2:53" s="39" customFormat="1" ht="29.25" customHeight="1">
      <c r="B2" s="207">
        <f>'1 Enterprises'!B3</f>
        <v>0</v>
      </c>
      <c r="D2" s="39">
        <f>'1 Enterprises'!D5</f>
        <v>0</v>
      </c>
      <c r="E2" s="39">
        <f>'1 Enterprises'!E5</f>
        <v>0</v>
      </c>
      <c r="F2" s="39">
        <f>'1 Enterprises'!F5</f>
        <v>0</v>
      </c>
      <c r="G2" s="39">
        <f>'1 Enterprises'!G5</f>
        <v>0</v>
      </c>
      <c r="H2" s="39">
        <f>'1 Enterprises'!H5</f>
        <v>0</v>
      </c>
      <c r="I2" s="39">
        <f>'1 Enterprises'!I5</f>
        <v>0</v>
      </c>
      <c r="J2" s="39">
        <f>'1 Enterprises'!J5</f>
        <v>0</v>
      </c>
      <c r="K2" s="39">
        <f>'1 Enterprises'!K5</f>
        <v>0</v>
      </c>
      <c r="L2" s="39">
        <f>'1 Enterprises'!L5</f>
        <v>0</v>
      </c>
      <c r="M2" s="39">
        <f>'1 Enterprises'!M5</f>
        <v>0</v>
      </c>
      <c r="N2" s="39">
        <f>'1 Enterprises'!N5</f>
        <v>0</v>
      </c>
      <c r="O2" s="39">
        <f>'1 Enterprises'!O5</f>
        <v>0</v>
      </c>
      <c r="P2" s="39">
        <f>'1 Enterprises'!P5</f>
        <v>0</v>
      </c>
      <c r="Q2" s="39">
        <f>'1 Enterprises'!Q5</f>
        <v>0</v>
      </c>
      <c r="R2" s="39">
        <f>'1 Enterprises'!R5</f>
        <v>0</v>
      </c>
      <c r="S2" s="39">
        <f>'1 Enterprises'!S5</f>
        <v>0</v>
      </c>
      <c r="T2" s="39">
        <f>'1 Enterprises'!T5</f>
        <v>0</v>
      </c>
      <c r="U2" s="39">
        <f>'1 Enterprises'!U5</f>
        <v>0</v>
      </c>
      <c r="V2" s="39">
        <f>'1 Enterprises'!V5</f>
        <v>0</v>
      </c>
      <c r="W2" s="39">
        <f>'1 Enterprises'!W5</f>
        <v>0</v>
      </c>
      <c r="X2" s="39">
        <f>'1 Enterprises'!X5</f>
        <v>0</v>
      </c>
      <c r="Y2" s="39">
        <f>'1 Enterprises'!Y5</f>
        <v>0</v>
      </c>
      <c r="Z2" s="39">
        <f>'1 Enterprises'!Z5</f>
        <v>0</v>
      </c>
      <c r="AA2" s="39">
        <f>'1 Enterprises'!AA5</f>
        <v>0</v>
      </c>
      <c r="AB2" s="39">
        <f>'1 Enterprises'!AB5</f>
        <v>0</v>
      </c>
      <c r="AC2" s="39">
        <f>'1 Enterprises'!AC5</f>
        <v>0</v>
      </c>
      <c r="AD2" s="39">
        <f>'1 Enterprises'!AD5</f>
        <v>0</v>
      </c>
      <c r="AE2" s="39">
        <f>'1 Enterprises'!AE5</f>
        <v>0</v>
      </c>
      <c r="AF2" s="39">
        <f>'1 Enterprises'!AF5</f>
        <v>0</v>
      </c>
      <c r="AG2" s="39">
        <f>'1 Enterprises'!AG5</f>
        <v>0</v>
      </c>
      <c r="AH2" s="39">
        <f>'1 Enterprises'!AH5</f>
        <v>0</v>
      </c>
      <c r="AI2" s="39">
        <f>'1 Enterprises'!AI5</f>
        <v>0</v>
      </c>
      <c r="AJ2" s="39">
        <f>'1 Enterprises'!AJ5</f>
        <v>0</v>
      </c>
      <c r="AK2" s="39">
        <f>'1 Enterprises'!AK5</f>
        <v>0</v>
      </c>
      <c r="AL2" s="39">
        <f>'1 Enterprises'!AL5</f>
        <v>0</v>
      </c>
      <c r="AM2" s="39">
        <f>'1 Enterprises'!AM5</f>
        <v>0</v>
      </c>
      <c r="AN2" s="39">
        <f>'1 Enterprises'!AN5</f>
        <v>0</v>
      </c>
      <c r="AO2" s="39">
        <f>'1 Enterprises'!AO5</f>
        <v>0</v>
      </c>
      <c r="AP2" s="39">
        <f>'1 Enterprises'!AP5</f>
        <v>0</v>
      </c>
      <c r="AQ2" s="39">
        <f>'1 Enterprises'!AQ5</f>
        <v>0</v>
      </c>
      <c r="AR2" s="39">
        <f>'1 Enterprises'!AR5</f>
        <v>0</v>
      </c>
      <c r="AS2" s="39">
        <f>'1 Enterprises'!AS5</f>
        <v>0</v>
      </c>
      <c r="AT2" s="39">
        <f>'1 Enterprises'!AT5</f>
        <v>0</v>
      </c>
      <c r="AU2" s="39">
        <f>'1 Enterprises'!AU5</f>
        <v>0</v>
      </c>
      <c r="AV2" s="39">
        <f>'1 Enterprises'!AV5</f>
        <v>0</v>
      </c>
      <c r="AW2" s="39">
        <f>'1 Enterprises'!AW5</f>
        <v>0</v>
      </c>
      <c r="AX2" s="39">
        <f>'1 Enterprises'!AX5</f>
        <v>0</v>
      </c>
      <c r="AY2" s="39">
        <f>'1 Enterprises'!AY5</f>
        <v>0</v>
      </c>
      <c r="AZ2" s="39">
        <f>'1 Enterprises'!AZ5</f>
        <v>0</v>
      </c>
      <c r="BA2" s="39">
        <f>'1 Enterprises'!BA5</f>
        <v>0</v>
      </c>
    </row>
    <row r="3" spans="2:15" s="42" customFormat="1" ht="18.75" thickBot="1">
      <c r="B3" s="245">
        <f>'1 Enterprises'!D3</f>
        <v>0</v>
      </c>
      <c r="D3" s="287" t="s">
        <v>213</v>
      </c>
      <c r="E3" s="287"/>
      <c r="F3" s="287"/>
      <c r="G3" s="287"/>
      <c r="H3" s="287"/>
      <c r="I3" s="287"/>
      <c r="J3" s="287"/>
      <c r="K3" s="287"/>
      <c r="L3" s="287"/>
      <c r="M3" s="287"/>
      <c r="N3" s="287"/>
      <c r="O3" s="287"/>
    </row>
    <row r="4" spans="2:15" s="42" customFormat="1" ht="18">
      <c r="B4" s="245"/>
      <c r="D4" s="246"/>
      <c r="E4" s="246"/>
      <c r="F4" s="246"/>
      <c r="G4" s="246"/>
      <c r="H4" s="246"/>
      <c r="I4" s="246"/>
      <c r="J4" s="246"/>
      <c r="K4" s="246"/>
      <c r="L4" s="246"/>
      <c r="M4" s="246"/>
      <c r="N4" s="246"/>
      <c r="O4" s="246"/>
    </row>
    <row r="5" spans="2:53" s="42" customFormat="1" ht="18">
      <c r="B5" s="247" t="s">
        <v>344</v>
      </c>
      <c r="D5" s="246">
        <f>'9 COP Summary'!D5</f>
        <v>0</v>
      </c>
      <c r="E5" s="246">
        <f>'9 COP Summary'!E5</f>
        <v>0</v>
      </c>
      <c r="F5" s="246">
        <f>'9 COP Summary'!F5</f>
        <v>0</v>
      </c>
      <c r="G5" s="246">
        <f>'9 COP Summary'!G5</f>
        <v>0</v>
      </c>
      <c r="H5" s="246">
        <f>'9 COP Summary'!H5</f>
        <v>0</v>
      </c>
      <c r="I5" s="246">
        <f>'9 COP Summary'!I5</f>
        <v>0</v>
      </c>
      <c r="J5" s="246">
        <f>'9 COP Summary'!J5</f>
        <v>0</v>
      </c>
      <c r="K5" s="246">
        <f>'9 COP Summary'!K5</f>
        <v>0</v>
      </c>
      <c r="L5" s="246">
        <f>'9 COP Summary'!L5</f>
        <v>0</v>
      </c>
      <c r="M5" s="246">
        <f>'9 COP Summary'!M5</f>
        <v>0</v>
      </c>
      <c r="N5" s="246">
        <f>'9 COP Summary'!N5</f>
        <v>0</v>
      </c>
      <c r="O5" s="246">
        <f>'9 COP Summary'!O5</f>
        <v>0</v>
      </c>
      <c r="P5" s="246">
        <f>'9 COP Summary'!P5</f>
        <v>0</v>
      </c>
      <c r="Q5" s="246">
        <f>'9 COP Summary'!Q5</f>
        <v>0</v>
      </c>
      <c r="R5" s="246">
        <f>'9 COP Summary'!R5</f>
        <v>0</v>
      </c>
      <c r="S5" s="246">
        <f>'9 COP Summary'!S5</f>
        <v>0</v>
      </c>
      <c r="T5" s="246">
        <f>'9 COP Summary'!T5</f>
        <v>0</v>
      </c>
      <c r="U5" s="246">
        <f>'9 COP Summary'!U5</f>
        <v>0</v>
      </c>
      <c r="V5" s="246">
        <f>'9 COP Summary'!V5</f>
        <v>0</v>
      </c>
      <c r="W5" s="246">
        <f>'9 COP Summary'!W5</f>
        <v>0</v>
      </c>
      <c r="X5" s="246">
        <f>'9 COP Summary'!X5</f>
        <v>0</v>
      </c>
      <c r="Y5" s="246">
        <f>'9 COP Summary'!Y5</f>
        <v>0</v>
      </c>
      <c r="Z5" s="246">
        <f>'9 COP Summary'!Z5</f>
        <v>0</v>
      </c>
      <c r="AA5" s="246">
        <f>'9 COP Summary'!AA5</f>
        <v>0</v>
      </c>
      <c r="AB5" s="246">
        <f>'9 COP Summary'!AB5</f>
        <v>0</v>
      </c>
      <c r="AC5" s="246">
        <f>'9 COP Summary'!AC5</f>
        <v>0</v>
      </c>
      <c r="AD5" s="246">
        <f>'9 COP Summary'!AD5</f>
        <v>0</v>
      </c>
      <c r="AE5" s="246">
        <f>'9 COP Summary'!AE5</f>
        <v>0</v>
      </c>
      <c r="AF5" s="246">
        <f>'9 COP Summary'!AF5</f>
        <v>0</v>
      </c>
      <c r="AG5" s="246">
        <f>'9 COP Summary'!AG5</f>
        <v>0</v>
      </c>
      <c r="AH5" s="246">
        <f>'9 COP Summary'!AH5</f>
        <v>0</v>
      </c>
      <c r="AI5" s="246">
        <f>'9 COP Summary'!AI5</f>
        <v>0</v>
      </c>
      <c r="AJ5" s="246">
        <f>'9 COP Summary'!AJ5</f>
        <v>0</v>
      </c>
      <c r="AK5" s="246">
        <f>'9 COP Summary'!AK5</f>
        <v>0</v>
      </c>
      <c r="AL5" s="246">
        <f>'9 COP Summary'!AL5</f>
        <v>0</v>
      </c>
      <c r="AM5" s="246">
        <f>'9 COP Summary'!AM5</f>
        <v>0</v>
      </c>
      <c r="AN5" s="246">
        <f>'9 COP Summary'!AN5</f>
        <v>0</v>
      </c>
      <c r="AO5" s="246">
        <f>'9 COP Summary'!AO5</f>
        <v>0</v>
      </c>
      <c r="AP5" s="246">
        <f>'9 COP Summary'!AP5</f>
        <v>0</v>
      </c>
      <c r="AQ5" s="246">
        <f>'9 COP Summary'!AQ5</f>
        <v>0</v>
      </c>
      <c r="AR5" s="246">
        <f>'9 COP Summary'!AR5</f>
        <v>0</v>
      </c>
      <c r="AS5" s="246">
        <f>'9 COP Summary'!AS5</f>
        <v>0</v>
      </c>
      <c r="AT5" s="246">
        <f>'9 COP Summary'!AT5</f>
        <v>0</v>
      </c>
      <c r="AU5" s="246">
        <f>'9 COP Summary'!AU5</f>
        <v>0</v>
      </c>
      <c r="AV5" s="246">
        <f>'9 COP Summary'!AV5</f>
        <v>0</v>
      </c>
      <c r="AW5" s="246">
        <f>'9 COP Summary'!AW5</f>
        <v>0</v>
      </c>
      <c r="AX5" s="246">
        <f>'9 COP Summary'!AX5</f>
        <v>0</v>
      </c>
      <c r="AY5" s="246">
        <f>'9 COP Summary'!AY5</f>
        <v>0</v>
      </c>
      <c r="AZ5" s="246">
        <f>'9 COP Summary'!AZ5</f>
        <v>0</v>
      </c>
      <c r="BA5" s="246">
        <f>'9 COP Summary'!BA5</f>
        <v>0</v>
      </c>
    </row>
    <row r="6" spans="2:16" s="42" customFormat="1" ht="15">
      <c r="B6" s="40" t="s">
        <v>32</v>
      </c>
      <c r="D6" s="108"/>
      <c r="E6" s="108"/>
      <c r="F6" s="108"/>
      <c r="G6" s="108"/>
      <c r="H6" s="108"/>
      <c r="I6" s="108"/>
      <c r="J6" s="108"/>
      <c r="K6" s="108"/>
      <c r="L6" s="108"/>
      <c r="M6" s="108"/>
      <c r="N6" s="108"/>
      <c r="O6" s="108"/>
      <c r="P6" s="108"/>
    </row>
    <row r="7" spans="2:53" s="16" customFormat="1" ht="15">
      <c r="B7" s="118" t="s">
        <v>317</v>
      </c>
      <c r="D7" s="109">
        <f>'9 COP Summary'!D8</f>
        <v>0</v>
      </c>
      <c r="E7" s="110">
        <f>'9 COP Summary'!E8</f>
        <v>0</v>
      </c>
      <c r="F7" s="110">
        <f>'9 COP Summary'!F8</f>
        <v>0</v>
      </c>
      <c r="G7" s="110">
        <f>'9 COP Summary'!G8</f>
        <v>0</v>
      </c>
      <c r="H7" s="110">
        <f>'9 COP Summary'!H8</f>
        <v>0</v>
      </c>
      <c r="I7" s="110">
        <f>'9 COP Summary'!I8</f>
        <v>0</v>
      </c>
      <c r="J7" s="110">
        <f>'9 COP Summary'!J8</f>
        <v>0</v>
      </c>
      <c r="K7" s="110">
        <f>'9 COP Summary'!K8</f>
        <v>0</v>
      </c>
      <c r="L7" s="110">
        <f>'9 COP Summary'!L8</f>
        <v>0</v>
      </c>
      <c r="M7" s="110">
        <f>'9 COP Summary'!M8</f>
        <v>0</v>
      </c>
      <c r="N7" s="110">
        <f>'9 COP Summary'!N8</f>
        <v>0</v>
      </c>
      <c r="O7" s="111">
        <f>'9 COP Summary'!O8</f>
        <v>0</v>
      </c>
      <c r="P7" s="111">
        <f>'9 COP Summary'!P8</f>
        <v>0</v>
      </c>
      <c r="Q7" s="111">
        <f>'9 COP Summary'!Q8</f>
        <v>0</v>
      </c>
      <c r="R7" s="111">
        <f>'9 COP Summary'!R8</f>
        <v>0</v>
      </c>
      <c r="S7" s="111">
        <f>'9 COP Summary'!S8</f>
        <v>0</v>
      </c>
      <c r="T7" s="111">
        <f>'9 COP Summary'!T8</f>
        <v>0</v>
      </c>
      <c r="U7" s="111">
        <f>'9 COP Summary'!U8</f>
        <v>0</v>
      </c>
      <c r="V7" s="111">
        <f>'9 COP Summary'!V8</f>
        <v>0</v>
      </c>
      <c r="W7" s="111">
        <f>'9 COP Summary'!W8</f>
        <v>0</v>
      </c>
      <c r="X7" s="111">
        <f>'9 COP Summary'!X8</f>
        <v>0</v>
      </c>
      <c r="Y7" s="111">
        <f>'9 COP Summary'!Y8</f>
        <v>0</v>
      </c>
      <c r="Z7" s="111">
        <f>'9 COP Summary'!Z8</f>
        <v>0</v>
      </c>
      <c r="AA7" s="111">
        <f>'9 COP Summary'!AA8</f>
        <v>0</v>
      </c>
      <c r="AB7" s="111">
        <f>'9 COP Summary'!AB8</f>
        <v>0</v>
      </c>
      <c r="AC7" s="111">
        <f>'9 COP Summary'!AC8</f>
        <v>0</v>
      </c>
      <c r="AD7" s="111">
        <f>'9 COP Summary'!AD8</f>
        <v>0</v>
      </c>
      <c r="AE7" s="111">
        <f>'9 COP Summary'!AE8</f>
        <v>0</v>
      </c>
      <c r="AF7" s="111">
        <f>'9 COP Summary'!AF8</f>
        <v>0</v>
      </c>
      <c r="AG7" s="111">
        <f>'9 COP Summary'!AG8</f>
        <v>0</v>
      </c>
      <c r="AH7" s="111">
        <f>'9 COP Summary'!AH8</f>
        <v>0</v>
      </c>
      <c r="AI7" s="111">
        <f>'9 COP Summary'!AI8</f>
        <v>0</v>
      </c>
      <c r="AJ7" s="111">
        <f>'9 COP Summary'!AJ8</f>
        <v>0</v>
      </c>
      <c r="AK7" s="111">
        <f>'9 COP Summary'!AK8</f>
        <v>0</v>
      </c>
      <c r="AL7" s="111">
        <f>'9 COP Summary'!AL8</f>
        <v>0</v>
      </c>
      <c r="AM7" s="111">
        <f>'9 COP Summary'!AM8</f>
        <v>0</v>
      </c>
      <c r="AN7" s="111">
        <f>'9 COP Summary'!AN8</f>
        <v>0</v>
      </c>
      <c r="AO7" s="111">
        <f>'9 COP Summary'!AO8</f>
        <v>0</v>
      </c>
      <c r="AP7" s="111">
        <f>'9 COP Summary'!AP8</f>
        <v>0</v>
      </c>
      <c r="AQ7" s="111">
        <f>'9 COP Summary'!AQ8</f>
        <v>0</v>
      </c>
      <c r="AR7" s="111">
        <f>'9 COP Summary'!AR8</f>
        <v>0</v>
      </c>
      <c r="AS7" s="111">
        <f>'9 COP Summary'!AS8</f>
        <v>0</v>
      </c>
      <c r="AT7" s="111">
        <f>'9 COP Summary'!AT8</f>
        <v>0</v>
      </c>
      <c r="AU7" s="111">
        <f>'9 COP Summary'!AU8</f>
        <v>0</v>
      </c>
      <c r="AV7" s="111">
        <f>'9 COP Summary'!AV8</f>
        <v>0</v>
      </c>
      <c r="AW7" s="111">
        <f>'9 COP Summary'!AW8</f>
        <v>0</v>
      </c>
      <c r="AX7" s="111">
        <f>'9 COP Summary'!AX8</f>
        <v>0</v>
      </c>
      <c r="AY7" s="111">
        <f>'9 COP Summary'!AY8</f>
        <v>0</v>
      </c>
      <c r="AZ7" s="111">
        <f>'9 COP Summary'!AZ8</f>
        <v>0</v>
      </c>
      <c r="BA7" s="111">
        <f>'9 COP Summary'!BA8</f>
        <v>0</v>
      </c>
    </row>
    <row r="8" spans="2:53" s="16" customFormat="1" ht="15">
      <c r="B8" s="118" t="s">
        <v>315</v>
      </c>
      <c r="D8" s="112">
        <f>D7/0.9</f>
        <v>0</v>
      </c>
      <c r="E8" s="113">
        <f aca="true" t="shared" si="0" ref="E8:P8">E7/0.9</f>
        <v>0</v>
      </c>
      <c r="F8" s="113">
        <f t="shared" si="0"/>
        <v>0</v>
      </c>
      <c r="G8" s="113">
        <f t="shared" si="0"/>
        <v>0</v>
      </c>
      <c r="H8" s="113">
        <f t="shared" si="0"/>
        <v>0</v>
      </c>
      <c r="I8" s="113">
        <f t="shared" si="0"/>
        <v>0</v>
      </c>
      <c r="J8" s="113">
        <f t="shared" si="0"/>
        <v>0</v>
      </c>
      <c r="K8" s="113">
        <f t="shared" si="0"/>
        <v>0</v>
      </c>
      <c r="L8" s="113">
        <f t="shared" si="0"/>
        <v>0</v>
      </c>
      <c r="M8" s="113">
        <f t="shared" si="0"/>
        <v>0</v>
      </c>
      <c r="N8" s="113">
        <f t="shared" si="0"/>
        <v>0</v>
      </c>
      <c r="O8" s="114">
        <f t="shared" si="0"/>
        <v>0</v>
      </c>
      <c r="P8" s="114">
        <f t="shared" si="0"/>
        <v>0</v>
      </c>
      <c r="Q8" s="114">
        <f aca="true" t="shared" si="1" ref="Q8:AB8">Q7/0.9</f>
        <v>0</v>
      </c>
      <c r="R8" s="114">
        <f t="shared" si="1"/>
        <v>0</v>
      </c>
      <c r="S8" s="114">
        <f t="shared" si="1"/>
        <v>0</v>
      </c>
      <c r="T8" s="114">
        <f t="shared" si="1"/>
        <v>0</v>
      </c>
      <c r="U8" s="114">
        <f t="shared" si="1"/>
        <v>0</v>
      </c>
      <c r="V8" s="114">
        <f t="shared" si="1"/>
        <v>0</v>
      </c>
      <c r="W8" s="114">
        <f t="shared" si="1"/>
        <v>0</v>
      </c>
      <c r="X8" s="114">
        <f t="shared" si="1"/>
        <v>0</v>
      </c>
      <c r="Y8" s="114">
        <f t="shared" si="1"/>
        <v>0</v>
      </c>
      <c r="Z8" s="114">
        <f t="shared" si="1"/>
        <v>0</v>
      </c>
      <c r="AA8" s="114">
        <f t="shared" si="1"/>
        <v>0</v>
      </c>
      <c r="AB8" s="114">
        <f t="shared" si="1"/>
        <v>0</v>
      </c>
      <c r="AC8" s="114">
        <f aca="true" t="shared" si="2" ref="AC8:BA8">AC7/0.9</f>
        <v>0</v>
      </c>
      <c r="AD8" s="114">
        <f t="shared" si="2"/>
        <v>0</v>
      </c>
      <c r="AE8" s="114">
        <f t="shared" si="2"/>
        <v>0</v>
      </c>
      <c r="AF8" s="114">
        <f t="shared" si="2"/>
        <v>0</v>
      </c>
      <c r="AG8" s="114">
        <f t="shared" si="2"/>
        <v>0</v>
      </c>
      <c r="AH8" s="114">
        <f t="shared" si="2"/>
        <v>0</v>
      </c>
      <c r="AI8" s="114">
        <f t="shared" si="2"/>
        <v>0</v>
      </c>
      <c r="AJ8" s="114">
        <f t="shared" si="2"/>
        <v>0</v>
      </c>
      <c r="AK8" s="114">
        <f t="shared" si="2"/>
        <v>0</v>
      </c>
      <c r="AL8" s="114">
        <f t="shared" si="2"/>
        <v>0</v>
      </c>
      <c r="AM8" s="114">
        <f t="shared" si="2"/>
        <v>0</v>
      </c>
      <c r="AN8" s="114">
        <f t="shared" si="2"/>
        <v>0</v>
      </c>
      <c r="AO8" s="114">
        <f t="shared" si="2"/>
        <v>0</v>
      </c>
      <c r="AP8" s="114">
        <f t="shared" si="2"/>
        <v>0</v>
      </c>
      <c r="AQ8" s="114">
        <f t="shared" si="2"/>
        <v>0</v>
      </c>
      <c r="AR8" s="114">
        <f t="shared" si="2"/>
        <v>0</v>
      </c>
      <c r="AS8" s="114">
        <f t="shared" si="2"/>
        <v>0</v>
      </c>
      <c r="AT8" s="114">
        <f t="shared" si="2"/>
        <v>0</v>
      </c>
      <c r="AU8" s="114">
        <f t="shared" si="2"/>
        <v>0</v>
      </c>
      <c r="AV8" s="114">
        <f t="shared" si="2"/>
        <v>0</v>
      </c>
      <c r="AW8" s="114">
        <f t="shared" si="2"/>
        <v>0</v>
      </c>
      <c r="AX8" s="114">
        <f t="shared" si="2"/>
        <v>0</v>
      </c>
      <c r="AY8" s="114">
        <f t="shared" si="2"/>
        <v>0</v>
      </c>
      <c r="AZ8" s="114">
        <f t="shared" si="2"/>
        <v>0</v>
      </c>
      <c r="BA8" s="114">
        <f t="shared" si="2"/>
        <v>0</v>
      </c>
    </row>
    <row r="9" spans="2:53" s="16" customFormat="1" ht="15">
      <c r="B9" s="118" t="s">
        <v>316</v>
      </c>
      <c r="D9" s="115">
        <f>D7/0.7</f>
        <v>0</v>
      </c>
      <c r="E9" s="116">
        <f aca="true" t="shared" si="3" ref="E9:O9">E7/0.7</f>
        <v>0</v>
      </c>
      <c r="F9" s="116">
        <f t="shared" si="3"/>
        <v>0</v>
      </c>
      <c r="G9" s="116">
        <f t="shared" si="3"/>
        <v>0</v>
      </c>
      <c r="H9" s="116">
        <f t="shared" si="3"/>
        <v>0</v>
      </c>
      <c r="I9" s="116">
        <f t="shared" si="3"/>
        <v>0</v>
      </c>
      <c r="J9" s="116">
        <f t="shared" si="3"/>
        <v>0</v>
      </c>
      <c r="K9" s="116">
        <f t="shared" si="3"/>
        <v>0</v>
      </c>
      <c r="L9" s="116">
        <f t="shared" si="3"/>
        <v>0</v>
      </c>
      <c r="M9" s="116">
        <f t="shared" si="3"/>
        <v>0</v>
      </c>
      <c r="N9" s="116">
        <f t="shared" si="3"/>
        <v>0</v>
      </c>
      <c r="O9" s="117">
        <f t="shared" si="3"/>
        <v>0</v>
      </c>
      <c r="P9" s="117">
        <f aca="true" t="shared" si="4" ref="P9:AB9">P7/0.7</f>
        <v>0</v>
      </c>
      <c r="Q9" s="117">
        <f t="shared" si="4"/>
        <v>0</v>
      </c>
      <c r="R9" s="117">
        <f t="shared" si="4"/>
        <v>0</v>
      </c>
      <c r="S9" s="117">
        <f t="shared" si="4"/>
        <v>0</v>
      </c>
      <c r="T9" s="117">
        <f t="shared" si="4"/>
        <v>0</v>
      </c>
      <c r="U9" s="117">
        <f t="shared" si="4"/>
        <v>0</v>
      </c>
      <c r="V9" s="117">
        <f t="shared" si="4"/>
        <v>0</v>
      </c>
      <c r="W9" s="117">
        <f t="shared" si="4"/>
        <v>0</v>
      </c>
      <c r="X9" s="117">
        <f t="shared" si="4"/>
        <v>0</v>
      </c>
      <c r="Y9" s="117">
        <f t="shared" si="4"/>
        <v>0</v>
      </c>
      <c r="Z9" s="117">
        <f t="shared" si="4"/>
        <v>0</v>
      </c>
      <c r="AA9" s="117">
        <f t="shared" si="4"/>
        <v>0</v>
      </c>
      <c r="AB9" s="117">
        <f t="shared" si="4"/>
        <v>0</v>
      </c>
      <c r="AC9" s="117">
        <f aca="true" t="shared" si="5" ref="AC9:BA9">AC7/0.7</f>
        <v>0</v>
      </c>
      <c r="AD9" s="117">
        <f t="shared" si="5"/>
        <v>0</v>
      </c>
      <c r="AE9" s="117">
        <f t="shared" si="5"/>
        <v>0</v>
      </c>
      <c r="AF9" s="117">
        <f t="shared" si="5"/>
        <v>0</v>
      </c>
      <c r="AG9" s="117">
        <f t="shared" si="5"/>
        <v>0</v>
      </c>
      <c r="AH9" s="117">
        <f t="shared" si="5"/>
        <v>0</v>
      </c>
      <c r="AI9" s="117">
        <f t="shared" si="5"/>
        <v>0</v>
      </c>
      <c r="AJ9" s="117">
        <f t="shared" si="5"/>
        <v>0</v>
      </c>
      <c r="AK9" s="117">
        <f t="shared" si="5"/>
        <v>0</v>
      </c>
      <c r="AL9" s="117">
        <f t="shared" si="5"/>
        <v>0</v>
      </c>
      <c r="AM9" s="117">
        <f t="shared" si="5"/>
        <v>0</v>
      </c>
      <c r="AN9" s="117">
        <f t="shared" si="5"/>
        <v>0</v>
      </c>
      <c r="AO9" s="117">
        <f t="shared" si="5"/>
        <v>0</v>
      </c>
      <c r="AP9" s="117">
        <f t="shared" si="5"/>
        <v>0</v>
      </c>
      <c r="AQ9" s="117">
        <f t="shared" si="5"/>
        <v>0</v>
      </c>
      <c r="AR9" s="117">
        <f t="shared" si="5"/>
        <v>0</v>
      </c>
      <c r="AS9" s="117">
        <f t="shared" si="5"/>
        <v>0</v>
      </c>
      <c r="AT9" s="117">
        <f t="shared" si="5"/>
        <v>0</v>
      </c>
      <c r="AU9" s="117">
        <f t="shared" si="5"/>
        <v>0</v>
      </c>
      <c r="AV9" s="117">
        <f t="shared" si="5"/>
        <v>0</v>
      </c>
      <c r="AW9" s="117">
        <f t="shared" si="5"/>
        <v>0</v>
      </c>
      <c r="AX9" s="117">
        <f t="shared" si="5"/>
        <v>0</v>
      </c>
      <c r="AY9" s="117">
        <f t="shared" si="5"/>
        <v>0</v>
      </c>
      <c r="AZ9" s="117">
        <f t="shared" si="5"/>
        <v>0</v>
      </c>
      <c r="BA9" s="117">
        <f t="shared" si="5"/>
        <v>0</v>
      </c>
    </row>
    <row r="10" spans="2:53" s="16" customFormat="1" ht="15">
      <c r="B10" s="118"/>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row>
    <row r="11" spans="2:53" s="16" customFormat="1" ht="15">
      <c r="B11" s="119" t="s">
        <v>28</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ht="15">
      <c r="A12" s="16"/>
      <c r="B12" s="118" t="s">
        <v>317</v>
      </c>
      <c r="C12" s="16"/>
      <c r="D12" s="43">
        <f>'9 COP Summary'!D14</f>
        <v>0</v>
      </c>
      <c r="E12" s="43">
        <f>'9 COP Summary'!E14</f>
        <v>0</v>
      </c>
      <c r="F12" s="43">
        <f>'9 COP Summary'!F14</f>
        <v>0</v>
      </c>
      <c r="G12" s="43">
        <f>'9 COP Summary'!G14</f>
        <v>0</v>
      </c>
      <c r="H12" s="43">
        <f>'9 COP Summary'!H14</f>
        <v>0</v>
      </c>
      <c r="I12" s="43">
        <f>'9 COP Summary'!I14</f>
        <v>0</v>
      </c>
      <c r="J12" s="43">
        <f>'9 COP Summary'!J14</f>
        <v>0</v>
      </c>
      <c r="K12" s="43">
        <f>'9 COP Summary'!K14</f>
        <v>0</v>
      </c>
      <c r="L12" s="43">
        <f>'9 COP Summary'!L14</f>
        <v>0</v>
      </c>
      <c r="M12" s="43">
        <f>'9 COP Summary'!M14</f>
        <v>0</v>
      </c>
      <c r="N12" s="43">
        <f>'9 COP Summary'!N14</f>
        <v>0</v>
      </c>
      <c r="O12" s="43">
        <f>'9 COP Summary'!O14</f>
        <v>0</v>
      </c>
      <c r="P12" s="43">
        <f>'9 COP Summary'!P14</f>
        <v>0</v>
      </c>
      <c r="Q12" s="43">
        <f>'9 COP Summary'!Q14</f>
        <v>0</v>
      </c>
      <c r="R12" s="43">
        <f>'9 COP Summary'!R14</f>
        <v>0</v>
      </c>
      <c r="S12" s="43">
        <f>'9 COP Summary'!S14</f>
        <v>0</v>
      </c>
      <c r="T12" s="43">
        <f>'9 COP Summary'!T14</f>
        <v>0</v>
      </c>
      <c r="U12" s="43">
        <f>'9 COP Summary'!U14</f>
        <v>0</v>
      </c>
      <c r="V12" s="43">
        <f>'9 COP Summary'!V14</f>
        <v>0</v>
      </c>
      <c r="W12" s="43">
        <f>'9 COP Summary'!W14</f>
        <v>0</v>
      </c>
      <c r="X12" s="43">
        <f>'9 COP Summary'!X14</f>
        <v>0</v>
      </c>
      <c r="Y12" s="43">
        <f>'9 COP Summary'!Y14</f>
        <v>0</v>
      </c>
      <c r="Z12" s="43">
        <f>'9 COP Summary'!Z14</f>
        <v>0</v>
      </c>
      <c r="AA12" s="43">
        <f>'9 COP Summary'!AA14</f>
        <v>0</v>
      </c>
      <c r="AB12" s="43">
        <f>'9 COP Summary'!AB14</f>
        <v>0</v>
      </c>
      <c r="AC12" s="43">
        <f>'9 COP Summary'!AC14</f>
        <v>0</v>
      </c>
      <c r="AD12" s="43">
        <f>'9 COP Summary'!AD14</f>
        <v>0</v>
      </c>
      <c r="AE12" s="43">
        <f>'9 COP Summary'!AE14</f>
        <v>0</v>
      </c>
      <c r="AF12" s="43">
        <f>'9 COP Summary'!AF14</f>
        <v>0</v>
      </c>
      <c r="AG12" s="43">
        <f>'9 COP Summary'!AG14</f>
        <v>0</v>
      </c>
      <c r="AH12" s="43">
        <f>'9 COP Summary'!AH14</f>
        <v>0</v>
      </c>
      <c r="AI12" s="43">
        <f>'9 COP Summary'!AI14</f>
        <v>0</v>
      </c>
      <c r="AJ12" s="43">
        <f>'9 COP Summary'!AJ14</f>
        <v>0</v>
      </c>
      <c r="AK12" s="43">
        <f>'9 COP Summary'!AK14</f>
        <v>0</v>
      </c>
      <c r="AL12" s="43">
        <f>'9 COP Summary'!AL14</f>
        <v>0</v>
      </c>
      <c r="AM12" s="43">
        <f>'9 COP Summary'!AM14</f>
        <v>0</v>
      </c>
      <c r="AN12" s="43">
        <f>'9 COP Summary'!AN14</f>
        <v>0</v>
      </c>
      <c r="AO12" s="43">
        <f>'9 COP Summary'!AO14</f>
        <v>0</v>
      </c>
      <c r="AP12" s="43">
        <f>'9 COP Summary'!AP14</f>
        <v>0</v>
      </c>
      <c r="AQ12" s="43">
        <f>'9 COP Summary'!AQ14</f>
        <v>0</v>
      </c>
      <c r="AR12" s="43">
        <f>'9 COP Summary'!AR14</f>
        <v>0</v>
      </c>
      <c r="AS12" s="43">
        <f>'9 COP Summary'!AS14</f>
        <v>0</v>
      </c>
      <c r="AT12" s="43">
        <f>'9 COP Summary'!AT14</f>
        <v>0</v>
      </c>
      <c r="AU12" s="43">
        <f>'9 COP Summary'!AU14</f>
        <v>0</v>
      </c>
      <c r="AV12" s="43">
        <f>'9 COP Summary'!AV14</f>
        <v>0</v>
      </c>
      <c r="AW12" s="43">
        <f>'9 COP Summary'!AW14</f>
        <v>0</v>
      </c>
      <c r="AX12" s="43">
        <f>'9 COP Summary'!AX14</f>
        <v>0</v>
      </c>
      <c r="AY12" s="43">
        <f>'9 COP Summary'!AY14</f>
        <v>0</v>
      </c>
      <c r="AZ12" s="43">
        <f>'9 COP Summary'!AZ14</f>
        <v>0</v>
      </c>
      <c r="BA12" s="43">
        <f>'9 COP Summary'!BA14</f>
        <v>0</v>
      </c>
    </row>
    <row r="13" spans="1:53" ht="15">
      <c r="A13" s="16"/>
      <c r="B13" s="118" t="s">
        <v>315</v>
      </c>
      <c r="C13" s="16"/>
      <c r="D13" s="43">
        <f>D12/0.9</f>
        <v>0</v>
      </c>
      <c r="E13" s="43">
        <f aca="true" t="shared" si="6" ref="E13:P13">E12/0.9</f>
        <v>0</v>
      </c>
      <c r="F13" s="43">
        <f t="shared" si="6"/>
        <v>0</v>
      </c>
      <c r="G13" s="43">
        <f t="shared" si="6"/>
        <v>0</v>
      </c>
      <c r="H13" s="43">
        <f t="shared" si="6"/>
        <v>0</v>
      </c>
      <c r="I13" s="43">
        <f t="shared" si="6"/>
        <v>0</v>
      </c>
      <c r="J13" s="43">
        <f t="shared" si="6"/>
        <v>0</v>
      </c>
      <c r="K13" s="43">
        <f t="shared" si="6"/>
        <v>0</v>
      </c>
      <c r="L13" s="43">
        <f t="shared" si="6"/>
        <v>0</v>
      </c>
      <c r="M13" s="43">
        <f t="shared" si="6"/>
        <v>0</v>
      </c>
      <c r="N13" s="43">
        <f t="shared" si="6"/>
        <v>0</v>
      </c>
      <c r="O13" s="43">
        <f t="shared" si="6"/>
        <v>0</v>
      </c>
      <c r="P13" s="43">
        <f t="shared" si="6"/>
        <v>0</v>
      </c>
      <c r="Q13" s="43">
        <f aca="true" t="shared" si="7" ref="Q13:AB13">Q12/0.9</f>
        <v>0</v>
      </c>
      <c r="R13" s="43">
        <f t="shared" si="7"/>
        <v>0</v>
      </c>
      <c r="S13" s="43">
        <f t="shared" si="7"/>
        <v>0</v>
      </c>
      <c r="T13" s="43">
        <f t="shared" si="7"/>
        <v>0</v>
      </c>
      <c r="U13" s="43">
        <f t="shared" si="7"/>
        <v>0</v>
      </c>
      <c r="V13" s="43">
        <f t="shared" si="7"/>
        <v>0</v>
      </c>
      <c r="W13" s="43">
        <f t="shared" si="7"/>
        <v>0</v>
      </c>
      <c r="X13" s="43">
        <f t="shared" si="7"/>
        <v>0</v>
      </c>
      <c r="Y13" s="43">
        <f t="shared" si="7"/>
        <v>0</v>
      </c>
      <c r="Z13" s="43">
        <f t="shared" si="7"/>
        <v>0</v>
      </c>
      <c r="AA13" s="43">
        <f t="shared" si="7"/>
        <v>0</v>
      </c>
      <c r="AB13" s="43">
        <f t="shared" si="7"/>
        <v>0</v>
      </c>
      <c r="AC13" s="43">
        <f aca="true" t="shared" si="8" ref="AC13:BA13">AC12/0.9</f>
        <v>0</v>
      </c>
      <c r="AD13" s="43">
        <f t="shared" si="8"/>
        <v>0</v>
      </c>
      <c r="AE13" s="43">
        <f t="shared" si="8"/>
        <v>0</v>
      </c>
      <c r="AF13" s="43">
        <f t="shared" si="8"/>
        <v>0</v>
      </c>
      <c r="AG13" s="43">
        <f t="shared" si="8"/>
        <v>0</v>
      </c>
      <c r="AH13" s="43">
        <f t="shared" si="8"/>
        <v>0</v>
      </c>
      <c r="AI13" s="43">
        <f t="shared" si="8"/>
        <v>0</v>
      </c>
      <c r="AJ13" s="43">
        <f t="shared" si="8"/>
        <v>0</v>
      </c>
      <c r="AK13" s="43">
        <f t="shared" si="8"/>
        <v>0</v>
      </c>
      <c r="AL13" s="43">
        <f t="shared" si="8"/>
        <v>0</v>
      </c>
      <c r="AM13" s="43">
        <f t="shared" si="8"/>
        <v>0</v>
      </c>
      <c r="AN13" s="43">
        <f t="shared" si="8"/>
        <v>0</v>
      </c>
      <c r="AO13" s="43">
        <f t="shared" si="8"/>
        <v>0</v>
      </c>
      <c r="AP13" s="43">
        <f t="shared" si="8"/>
        <v>0</v>
      </c>
      <c r="AQ13" s="43">
        <f t="shared" si="8"/>
        <v>0</v>
      </c>
      <c r="AR13" s="43">
        <f t="shared" si="8"/>
        <v>0</v>
      </c>
      <c r="AS13" s="43">
        <f t="shared" si="8"/>
        <v>0</v>
      </c>
      <c r="AT13" s="43">
        <f t="shared" si="8"/>
        <v>0</v>
      </c>
      <c r="AU13" s="43">
        <f t="shared" si="8"/>
        <v>0</v>
      </c>
      <c r="AV13" s="43">
        <f t="shared" si="8"/>
        <v>0</v>
      </c>
      <c r="AW13" s="43">
        <f t="shared" si="8"/>
        <v>0</v>
      </c>
      <c r="AX13" s="43">
        <f t="shared" si="8"/>
        <v>0</v>
      </c>
      <c r="AY13" s="43">
        <f t="shared" si="8"/>
        <v>0</v>
      </c>
      <c r="AZ13" s="43">
        <f t="shared" si="8"/>
        <v>0</v>
      </c>
      <c r="BA13" s="43">
        <f t="shared" si="8"/>
        <v>0</v>
      </c>
    </row>
    <row r="14" spans="1:53" ht="15">
      <c r="A14" s="16"/>
      <c r="B14" s="118" t="s">
        <v>316</v>
      </c>
      <c r="C14" s="16"/>
      <c r="D14" s="43">
        <f>D12/0.7</f>
        <v>0</v>
      </c>
      <c r="E14" s="43">
        <f aca="true" t="shared" si="9" ref="E14:O14">E12/0.7</f>
        <v>0</v>
      </c>
      <c r="F14" s="43">
        <f t="shared" si="9"/>
        <v>0</v>
      </c>
      <c r="G14" s="43">
        <f t="shared" si="9"/>
        <v>0</v>
      </c>
      <c r="H14" s="43">
        <f t="shared" si="9"/>
        <v>0</v>
      </c>
      <c r="I14" s="43">
        <f t="shared" si="9"/>
        <v>0</v>
      </c>
      <c r="J14" s="43">
        <f t="shared" si="9"/>
        <v>0</v>
      </c>
      <c r="K14" s="43">
        <f t="shared" si="9"/>
        <v>0</v>
      </c>
      <c r="L14" s="43">
        <f t="shared" si="9"/>
        <v>0</v>
      </c>
      <c r="M14" s="43">
        <f t="shared" si="9"/>
        <v>0</v>
      </c>
      <c r="N14" s="43">
        <f t="shared" si="9"/>
        <v>0</v>
      </c>
      <c r="O14" s="43">
        <f t="shared" si="9"/>
        <v>0</v>
      </c>
      <c r="P14" s="43">
        <f aca="true" t="shared" si="10" ref="P14:AB14">P12/0.7</f>
        <v>0</v>
      </c>
      <c r="Q14" s="43">
        <f t="shared" si="10"/>
        <v>0</v>
      </c>
      <c r="R14" s="43">
        <f t="shared" si="10"/>
        <v>0</v>
      </c>
      <c r="S14" s="43">
        <f t="shared" si="10"/>
        <v>0</v>
      </c>
      <c r="T14" s="43">
        <f t="shared" si="10"/>
        <v>0</v>
      </c>
      <c r="U14" s="43">
        <f t="shared" si="10"/>
        <v>0</v>
      </c>
      <c r="V14" s="43">
        <f t="shared" si="10"/>
        <v>0</v>
      </c>
      <c r="W14" s="43">
        <f t="shared" si="10"/>
        <v>0</v>
      </c>
      <c r="X14" s="43">
        <f t="shared" si="10"/>
        <v>0</v>
      </c>
      <c r="Y14" s="43">
        <f t="shared" si="10"/>
        <v>0</v>
      </c>
      <c r="Z14" s="43">
        <f t="shared" si="10"/>
        <v>0</v>
      </c>
      <c r="AA14" s="43">
        <f t="shared" si="10"/>
        <v>0</v>
      </c>
      <c r="AB14" s="43">
        <f t="shared" si="10"/>
        <v>0</v>
      </c>
      <c r="AC14" s="43">
        <f aca="true" t="shared" si="11" ref="AC14:BA14">AC12/0.7</f>
        <v>0</v>
      </c>
      <c r="AD14" s="43">
        <f t="shared" si="11"/>
        <v>0</v>
      </c>
      <c r="AE14" s="43">
        <f t="shared" si="11"/>
        <v>0</v>
      </c>
      <c r="AF14" s="43">
        <f t="shared" si="11"/>
        <v>0</v>
      </c>
      <c r="AG14" s="43">
        <f t="shared" si="11"/>
        <v>0</v>
      </c>
      <c r="AH14" s="43">
        <f t="shared" si="11"/>
        <v>0</v>
      </c>
      <c r="AI14" s="43">
        <f t="shared" si="11"/>
        <v>0</v>
      </c>
      <c r="AJ14" s="43">
        <f t="shared" si="11"/>
        <v>0</v>
      </c>
      <c r="AK14" s="43">
        <f t="shared" si="11"/>
        <v>0</v>
      </c>
      <c r="AL14" s="43">
        <f t="shared" si="11"/>
        <v>0</v>
      </c>
      <c r="AM14" s="43">
        <f t="shared" si="11"/>
        <v>0</v>
      </c>
      <c r="AN14" s="43">
        <f t="shared" si="11"/>
        <v>0</v>
      </c>
      <c r="AO14" s="43">
        <f t="shared" si="11"/>
        <v>0</v>
      </c>
      <c r="AP14" s="43">
        <f t="shared" si="11"/>
        <v>0</v>
      </c>
      <c r="AQ14" s="43">
        <f t="shared" si="11"/>
        <v>0</v>
      </c>
      <c r="AR14" s="43">
        <f t="shared" si="11"/>
        <v>0</v>
      </c>
      <c r="AS14" s="43">
        <f t="shared" si="11"/>
        <v>0</v>
      </c>
      <c r="AT14" s="43">
        <f t="shared" si="11"/>
        <v>0</v>
      </c>
      <c r="AU14" s="43">
        <f t="shared" si="11"/>
        <v>0</v>
      </c>
      <c r="AV14" s="43">
        <f t="shared" si="11"/>
        <v>0</v>
      </c>
      <c r="AW14" s="43">
        <f t="shared" si="11"/>
        <v>0</v>
      </c>
      <c r="AX14" s="43">
        <f t="shared" si="11"/>
        <v>0</v>
      </c>
      <c r="AY14" s="43">
        <f t="shared" si="11"/>
        <v>0</v>
      </c>
      <c r="AZ14" s="43">
        <f t="shared" si="11"/>
        <v>0</v>
      </c>
      <c r="BA14" s="43">
        <f t="shared" si="11"/>
        <v>0</v>
      </c>
    </row>
    <row r="15" spans="1:53" ht="1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ht="30">
      <c r="A16" s="16"/>
      <c r="B16" s="119" t="s">
        <v>29</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ht="15">
      <c r="A17" s="16"/>
      <c r="B17" s="118" t="s">
        <v>317</v>
      </c>
      <c r="C17" s="16"/>
      <c r="D17" s="43">
        <f>'9 COP Summary'!D20</f>
        <v>0</v>
      </c>
      <c r="E17" s="43">
        <f>'9 COP Summary'!E20</f>
        <v>0</v>
      </c>
      <c r="F17" s="43">
        <f>'9 COP Summary'!F20</f>
        <v>0</v>
      </c>
      <c r="G17" s="43">
        <f>'9 COP Summary'!G20</f>
        <v>0</v>
      </c>
      <c r="H17" s="43">
        <f>'9 COP Summary'!H20</f>
        <v>0</v>
      </c>
      <c r="I17" s="43">
        <f>'9 COP Summary'!I20</f>
        <v>0</v>
      </c>
      <c r="J17" s="43">
        <f>'9 COP Summary'!J20</f>
        <v>0</v>
      </c>
      <c r="K17" s="43">
        <f>'9 COP Summary'!K20</f>
        <v>0</v>
      </c>
      <c r="L17" s="43">
        <f>'9 COP Summary'!L20</f>
        <v>0</v>
      </c>
      <c r="M17" s="43">
        <f>'9 COP Summary'!M20</f>
        <v>0</v>
      </c>
      <c r="N17" s="43">
        <f>'9 COP Summary'!N20</f>
        <v>0</v>
      </c>
      <c r="O17" s="43">
        <f>'9 COP Summary'!O20</f>
        <v>0</v>
      </c>
      <c r="P17" s="43">
        <f>'9 COP Summary'!P20</f>
        <v>0</v>
      </c>
      <c r="Q17" s="43">
        <f>'9 COP Summary'!Q20</f>
        <v>0</v>
      </c>
      <c r="R17" s="43">
        <f>'9 COP Summary'!R20</f>
        <v>0</v>
      </c>
      <c r="S17" s="43">
        <f>'9 COP Summary'!S20</f>
        <v>0</v>
      </c>
      <c r="T17" s="43">
        <f>'9 COP Summary'!T20</f>
        <v>0</v>
      </c>
      <c r="U17" s="43">
        <f>'9 COP Summary'!U20</f>
        <v>0</v>
      </c>
      <c r="V17" s="43">
        <f>'9 COP Summary'!V20</f>
        <v>0</v>
      </c>
      <c r="W17" s="43">
        <f>'9 COP Summary'!W20</f>
        <v>0</v>
      </c>
      <c r="X17" s="43">
        <f>'9 COP Summary'!X20</f>
        <v>0</v>
      </c>
      <c r="Y17" s="43">
        <f>'9 COP Summary'!Y20</f>
        <v>0</v>
      </c>
      <c r="Z17" s="43">
        <f>'9 COP Summary'!Z20</f>
        <v>0</v>
      </c>
      <c r="AA17" s="43">
        <f>'9 COP Summary'!AA20</f>
        <v>0</v>
      </c>
      <c r="AB17" s="43">
        <f>'9 COP Summary'!AB20</f>
        <v>0</v>
      </c>
      <c r="AC17" s="43">
        <f>'9 COP Summary'!AC20</f>
        <v>0</v>
      </c>
      <c r="AD17" s="43">
        <f>'9 COP Summary'!AD20</f>
        <v>0</v>
      </c>
      <c r="AE17" s="43">
        <f>'9 COP Summary'!AE20</f>
        <v>0</v>
      </c>
      <c r="AF17" s="43">
        <f>'9 COP Summary'!AF20</f>
        <v>0</v>
      </c>
      <c r="AG17" s="43">
        <f>'9 COP Summary'!AG20</f>
        <v>0</v>
      </c>
      <c r="AH17" s="43">
        <f>'9 COP Summary'!AH20</f>
        <v>0</v>
      </c>
      <c r="AI17" s="43">
        <f>'9 COP Summary'!AI20</f>
        <v>0</v>
      </c>
      <c r="AJ17" s="43">
        <f>'9 COP Summary'!AJ20</f>
        <v>0</v>
      </c>
      <c r="AK17" s="43">
        <f>'9 COP Summary'!AK20</f>
        <v>0</v>
      </c>
      <c r="AL17" s="43">
        <f>'9 COP Summary'!AL20</f>
        <v>0</v>
      </c>
      <c r="AM17" s="43">
        <f>'9 COP Summary'!AM20</f>
        <v>0</v>
      </c>
      <c r="AN17" s="43">
        <f>'9 COP Summary'!AN20</f>
        <v>0</v>
      </c>
      <c r="AO17" s="43">
        <f>'9 COP Summary'!AO20</f>
        <v>0</v>
      </c>
      <c r="AP17" s="43">
        <f>'9 COP Summary'!AP20</f>
        <v>0</v>
      </c>
      <c r="AQ17" s="43">
        <f>'9 COP Summary'!AQ20</f>
        <v>0</v>
      </c>
      <c r="AR17" s="43">
        <f>'9 COP Summary'!AR20</f>
        <v>0</v>
      </c>
      <c r="AS17" s="43">
        <f>'9 COP Summary'!AS20</f>
        <v>0</v>
      </c>
      <c r="AT17" s="43">
        <f>'9 COP Summary'!AT20</f>
        <v>0</v>
      </c>
      <c r="AU17" s="43">
        <f>'9 COP Summary'!AU20</f>
        <v>0</v>
      </c>
      <c r="AV17" s="43">
        <f>'9 COP Summary'!AV20</f>
        <v>0</v>
      </c>
      <c r="AW17" s="43">
        <f>'9 COP Summary'!AW20</f>
        <v>0</v>
      </c>
      <c r="AX17" s="43">
        <f>'9 COP Summary'!AX20</f>
        <v>0</v>
      </c>
      <c r="AY17" s="43">
        <f>'9 COP Summary'!AY20</f>
        <v>0</v>
      </c>
      <c r="AZ17" s="43">
        <f>'9 COP Summary'!AZ20</f>
        <v>0</v>
      </c>
      <c r="BA17" s="43">
        <f>'9 COP Summary'!BA20</f>
        <v>0</v>
      </c>
    </row>
    <row r="18" spans="1:53" ht="15">
      <c r="A18" s="16"/>
      <c r="B18" s="118" t="s">
        <v>315</v>
      </c>
      <c r="C18" s="16"/>
      <c r="D18" s="43">
        <f>D17/0.9</f>
        <v>0</v>
      </c>
      <c r="E18" s="43">
        <f aca="true" t="shared" si="12" ref="E18:P18">E17/0.9</f>
        <v>0</v>
      </c>
      <c r="F18" s="43">
        <f t="shared" si="12"/>
        <v>0</v>
      </c>
      <c r="G18" s="43">
        <f t="shared" si="12"/>
        <v>0</v>
      </c>
      <c r="H18" s="43">
        <f t="shared" si="12"/>
        <v>0</v>
      </c>
      <c r="I18" s="43">
        <f t="shared" si="12"/>
        <v>0</v>
      </c>
      <c r="J18" s="43">
        <f t="shared" si="12"/>
        <v>0</v>
      </c>
      <c r="K18" s="43">
        <f t="shared" si="12"/>
        <v>0</v>
      </c>
      <c r="L18" s="43">
        <f t="shared" si="12"/>
        <v>0</v>
      </c>
      <c r="M18" s="43">
        <f t="shared" si="12"/>
        <v>0</v>
      </c>
      <c r="N18" s="43">
        <f t="shared" si="12"/>
        <v>0</v>
      </c>
      <c r="O18" s="43">
        <f t="shared" si="12"/>
        <v>0</v>
      </c>
      <c r="P18" s="43">
        <f t="shared" si="12"/>
        <v>0</v>
      </c>
      <c r="Q18" s="43">
        <f aca="true" t="shared" si="13" ref="Q18:AB18">Q17/0.9</f>
        <v>0</v>
      </c>
      <c r="R18" s="43">
        <f t="shared" si="13"/>
        <v>0</v>
      </c>
      <c r="S18" s="43">
        <f t="shared" si="13"/>
        <v>0</v>
      </c>
      <c r="T18" s="43">
        <f t="shared" si="13"/>
        <v>0</v>
      </c>
      <c r="U18" s="43">
        <f t="shared" si="13"/>
        <v>0</v>
      </c>
      <c r="V18" s="43">
        <f t="shared" si="13"/>
        <v>0</v>
      </c>
      <c r="W18" s="43">
        <f t="shared" si="13"/>
        <v>0</v>
      </c>
      <c r="X18" s="43">
        <f t="shared" si="13"/>
        <v>0</v>
      </c>
      <c r="Y18" s="43">
        <f t="shared" si="13"/>
        <v>0</v>
      </c>
      <c r="Z18" s="43">
        <f t="shared" si="13"/>
        <v>0</v>
      </c>
      <c r="AA18" s="43">
        <f t="shared" si="13"/>
        <v>0</v>
      </c>
      <c r="AB18" s="43">
        <f t="shared" si="13"/>
        <v>0</v>
      </c>
      <c r="AC18" s="43">
        <f aca="true" t="shared" si="14" ref="AC18:BA18">AC17/0.9</f>
        <v>0</v>
      </c>
      <c r="AD18" s="43">
        <f t="shared" si="14"/>
        <v>0</v>
      </c>
      <c r="AE18" s="43">
        <f t="shared" si="14"/>
        <v>0</v>
      </c>
      <c r="AF18" s="43">
        <f t="shared" si="14"/>
        <v>0</v>
      </c>
      <c r="AG18" s="43">
        <f t="shared" si="14"/>
        <v>0</v>
      </c>
      <c r="AH18" s="43">
        <f t="shared" si="14"/>
        <v>0</v>
      </c>
      <c r="AI18" s="43">
        <f t="shared" si="14"/>
        <v>0</v>
      </c>
      <c r="AJ18" s="43">
        <f t="shared" si="14"/>
        <v>0</v>
      </c>
      <c r="AK18" s="43">
        <f t="shared" si="14"/>
        <v>0</v>
      </c>
      <c r="AL18" s="43">
        <f t="shared" si="14"/>
        <v>0</v>
      </c>
      <c r="AM18" s="43">
        <f t="shared" si="14"/>
        <v>0</v>
      </c>
      <c r="AN18" s="43">
        <f t="shared" si="14"/>
        <v>0</v>
      </c>
      <c r="AO18" s="43">
        <f t="shared" si="14"/>
        <v>0</v>
      </c>
      <c r="AP18" s="43">
        <f t="shared" si="14"/>
        <v>0</v>
      </c>
      <c r="AQ18" s="43">
        <f t="shared" si="14"/>
        <v>0</v>
      </c>
      <c r="AR18" s="43">
        <f t="shared" si="14"/>
        <v>0</v>
      </c>
      <c r="AS18" s="43">
        <f t="shared" si="14"/>
        <v>0</v>
      </c>
      <c r="AT18" s="43">
        <f t="shared" si="14"/>
        <v>0</v>
      </c>
      <c r="AU18" s="43">
        <f t="shared" si="14"/>
        <v>0</v>
      </c>
      <c r="AV18" s="43">
        <f t="shared" si="14"/>
        <v>0</v>
      </c>
      <c r="AW18" s="43">
        <f t="shared" si="14"/>
        <v>0</v>
      </c>
      <c r="AX18" s="43">
        <f t="shared" si="14"/>
        <v>0</v>
      </c>
      <c r="AY18" s="43">
        <f t="shared" si="14"/>
        <v>0</v>
      </c>
      <c r="AZ18" s="43">
        <f t="shared" si="14"/>
        <v>0</v>
      </c>
      <c r="BA18" s="43">
        <f t="shared" si="14"/>
        <v>0</v>
      </c>
    </row>
    <row r="19" spans="2:53" ht="15">
      <c r="B19" s="118" t="s">
        <v>316</v>
      </c>
      <c r="D19" s="43">
        <f>D17/0.7</f>
        <v>0</v>
      </c>
      <c r="E19" s="43">
        <f aca="true" t="shared" si="15" ref="E19:O19">E17/0.7</f>
        <v>0</v>
      </c>
      <c r="F19" s="43">
        <f t="shared" si="15"/>
        <v>0</v>
      </c>
      <c r="G19" s="43">
        <f t="shared" si="15"/>
        <v>0</v>
      </c>
      <c r="H19" s="43">
        <f t="shared" si="15"/>
        <v>0</v>
      </c>
      <c r="I19" s="43">
        <f t="shared" si="15"/>
        <v>0</v>
      </c>
      <c r="J19" s="43">
        <f t="shared" si="15"/>
        <v>0</v>
      </c>
      <c r="K19" s="43">
        <f t="shared" si="15"/>
        <v>0</v>
      </c>
      <c r="L19" s="43">
        <f t="shared" si="15"/>
        <v>0</v>
      </c>
      <c r="M19" s="43">
        <f t="shared" si="15"/>
        <v>0</v>
      </c>
      <c r="N19" s="43">
        <f t="shared" si="15"/>
        <v>0</v>
      </c>
      <c r="O19" s="43">
        <f t="shared" si="15"/>
        <v>0</v>
      </c>
      <c r="P19" s="43">
        <f aca="true" t="shared" si="16" ref="P19:AB19">P17/0.7</f>
        <v>0</v>
      </c>
      <c r="Q19" s="43">
        <f t="shared" si="16"/>
        <v>0</v>
      </c>
      <c r="R19" s="43">
        <f t="shared" si="16"/>
        <v>0</v>
      </c>
      <c r="S19" s="43">
        <f t="shared" si="16"/>
        <v>0</v>
      </c>
      <c r="T19" s="43">
        <f t="shared" si="16"/>
        <v>0</v>
      </c>
      <c r="U19" s="43">
        <f t="shared" si="16"/>
        <v>0</v>
      </c>
      <c r="V19" s="43">
        <f t="shared" si="16"/>
        <v>0</v>
      </c>
      <c r="W19" s="43">
        <f t="shared" si="16"/>
        <v>0</v>
      </c>
      <c r="X19" s="43">
        <f t="shared" si="16"/>
        <v>0</v>
      </c>
      <c r="Y19" s="43">
        <f t="shared" si="16"/>
        <v>0</v>
      </c>
      <c r="Z19" s="43">
        <f t="shared" si="16"/>
        <v>0</v>
      </c>
      <c r="AA19" s="43">
        <f t="shared" si="16"/>
        <v>0</v>
      </c>
      <c r="AB19" s="43">
        <f t="shared" si="16"/>
        <v>0</v>
      </c>
      <c r="AC19" s="43">
        <f aca="true" t="shared" si="17" ref="AC19:BA19">AC17/0.7</f>
        <v>0</v>
      </c>
      <c r="AD19" s="43">
        <f t="shared" si="17"/>
        <v>0</v>
      </c>
      <c r="AE19" s="43">
        <f t="shared" si="17"/>
        <v>0</v>
      </c>
      <c r="AF19" s="43">
        <f t="shared" si="17"/>
        <v>0</v>
      </c>
      <c r="AG19" s="43">
        <f t="shared" si="17"/>
        <v>0</v>
      </c>
      <c r="AH19" s="43">
        <f t="shared" si="17"/>
        <v>0</v>
      </c>
      <c r="AI19" s="43">
        <f t="shared" si="17"/>
        <v>0</v>
      </c>
      <c r="AJ19" s="43">
        <f t="shared" si="17"/>
        <v>0</v>
      </c>
      <c r="AK19" s="43">
        <f t="shared" si="17"/>
        <v>0</v>
      </c>
      <c r="AL19" s="43">
        <f t="shared" si="17"/>
        <v>0</v>
      </c>
      <c r="AM19" s="43">
        <f t="shared" si="17"/>
        <v>0</v>
      </c>
      <c r="AN19" s="43">
        <f t="shared" si="17"/>
        <v>0</v>
      </c>
      <c r="AO19" s="43">
        <f t="shared" si="17"/>
        <v>0</v>
      </c>
      <c r="AP19" s="43">
        <f t="shared" si="17"/>
        <v>0</v>
      </c>
      <c r="AQ19" s="43">
        <f t="shared" si="17"/>
        <v>0</v>
      </c>
      <c r="AR19" s="43">
        <f t="shared" si="17"/>
        <v>0</v>
      </c>
      <c r="AS19" s="43">
        <f t="shared" si="17"/>
        <v>0</v>
      </c>
      <c r="AT19" s="43">
        <f t="shared" si="17"/>
        <v>0</v>
      </c>
      <c r="AU19" s="43">
        <f t="shared" si="17"/>
        <v>0</v>
      </c>
      <c r="AV19" s="43">
        <f t="shared" si="17"/>
        <v>0</v>
      </c>
      <c r="AW19" s="43">
        <f t="shared" si="17"/>
        <v>0</v>
      </c>
      <c r="AX19" s="43">
        <f t="shared" si="17"/>
        <v>0</v>
      </c>
      <c r="AY19" s="43">
        <f t="shared" si="17"/>
        <v>0</v>
      </c>
      <c r="AZ19" s="43">
        <f t="shared" si="17"/>
        <v>0</v>
      </c>
      <c r="BA19" s="43">
        <f t="shared" si="17"/>
        <v>0</v>
      </c>
    </row>
    <row r="21" ht="15">
      <c r="B21" s="16" t="s">
        <v>211</v>
      </c>
    </row>
    <row r="22" ht="15">
      <c r="B22" s="16" t="s">
        <v>212</v>
      </c>
    </row>
    <row r="24" spans="4:15" ht="18">
      <c r="D24" s="290" t="s">
        <v>98</v>
      </c>
      <c r="E24" s="291"/>
      <c r="F24" s="291"/>
      <c r="G24" s="291"/>
      <c r="H24" s="291"/>
      <c r="I24" s="291"/>
      <c r="J24" s="291"/>
      <c r="K24" s="291"/>
      <c r="L24" s="291"/>
      <c r="M24" s="291"/>
      <c r="N24" s="291"/>
      <c r="O24" s="291"/>
    </row>
    <row r="25" spans="2:5" ht="15">
      <c r="B25" s="288" t="s">
        <v>323</v>
      </c>
      <c r="C25" s="288"/>
      <c r="D25" s="289"/>
      <c r="E25" s="143"/>
    </row>
    <row r="26" spans="2:53" ht="30">
      <c r="B26" s="42" t="s">
        <v>339</v>
      </c>
      <c r="C26" s="119"/>
      <c r="D26" s="244">
        <f>IF('9 COP Summary'!D4=0,0,$E$25*'8 Cost of Production'!D9/'9 COP Summary'!D4)</f>
        <v>0</v>
      </c>
      <c r="E26" s="244">
        <f>IF('9 COP Summary'!E4=0,0,$E$25*'8 Cost of Production'!E9/'9 COP Summary'!E4)</f>
        <v>0</v>
      </c>
      <c r="F26" s="244">
        <f>IF('9 COP Summary'!F4=0,0,$E$25*'8 Cost of Production'!F9/'9 COP Summary'!F4)</f>
        <v>0</v>
      </c>
      <c r="G26" s="244">
        <f>IF('9 COP Summary'!G4=0,0,$E$25*'8 Cost of Production'!G9/'9 COP Summary'!G4)</f>
        <v>0</v>
      </c>
      <c r="H26" s="244">
        <f>IF('9 COP Summary'!H4=0,0,$E$25*'8 Cost of Production'!H9/'9 COP Summary'!H4)</f>
        <v>0</v>
      </c>
      <c r="I26" s="244">
        <f>IF('9 COP Summary'!I4=0,0,$E$25*'8 Cost of Production'!I9/'9 COP Summary'!I4)</f>
        <v>0</v>
      </c>
      <c r="J26" s="244">
        <f>IF('9 COP Summary'!J4=0,0,$E$25*'8 Cost of Production'!J9/'9 COP Summary'!J4)</f>
        <v>0</v>
      </c>
      <c r="K26" s="244">
        <f>IF('9 COP Summary'!K4=0,0,$E$25*'8 Cost of Production'!K9/'9 COP Summary'!K4)</f>
        <v>0</v>
      </c>
      <c r="L26" s="244">
        <f>IF('9 COP Summary'!L4=0,0,$E$25*'8 Cost of Production'!L9/'9 COP Summary'!L4)</f>
        <v>0</v>
      </c>
      <c r="M26" s="244">
        <f>IF('9 COP Summary'!M4=0,0,$E$25*'8 Cost of Production'!M9/'9 COP Summary'!M4)</f>
        <v>0</v>
      </c>
      <c r="N26" s="244">
        <f>IF('9 COP Summary'!N4=0,0,$E$25*'8 Cost of Production'!N9/'9 COP Summary'!N4)</f>
        <v>0</v>
      </c>
      <c r="O26" s="244">
        <f>IF('9 COP Summary'!O4=0,0,$E$25*'8 Cost of Production'!O9/'9 COP Summary'!O4)</f>
        <v>0</v>
      </c>
      <c r="P26" s="244">
        <f>IF('9 COP Summary'!P4=0,0,$E$25*'8 Cost of Production'!P9/'9 COP Summary'!P4)</f>
        <v>0</v>
      </c>
      <c r="Q26" s="244">
        <f>IF('9 COP Summary'!Q4=0,0,$E$25*'8 Cost of Production'!Q9/'9 COP Summary'!Q4)</f>
        <v>0</v>
      </c>
      <c r="R26" s="244">
        <f>IF('9 COP Summary'!R4=0,0,$E$25*'8 Cost of Production'!R9/'9 COP Summary'!R4)</f>
        <v>0</v>
      </c>
      <c r="S26" s="244">
        <f>IF('9 COP Summary'!S4=0,0,$E$25*'8 Cost of Production'!S9/'9 COP Summary'!S4)</f>
        <v>0</v>
      </c>
      <c r="T26" s="244">
        <f>IF('9 COP Summary'!T4=0,0,$E$25*'8 Cost of Production'!T9/'9 COP Summary'!T4)</f>
        <v>0</v>
      </c>
      <c r="U26" s="244">
        <f>IF('9 COP Summary'!U4=0,0,$E$25*'8 Cost of Production'!U9/'9 COP Summary'!U4)</f>
        <v>0</v>
      </c>
      <c r="V26" s="244">
        <f>IF('9 COP Summary'!V4=0,0,$E$25*'8 Cost of Production'!V9/'9 COP Summary'!V4)</f>
        <v>0</v>
      </c>
      <c r="W26" s="244">
        <f>IF('9 COP Summary'!W4=0,0,$E$25*'8 Cost of Production'!W9/'9 COP Summary'!W4)</f>
        <v>0</v>
      </c>
      <c r="X26" s="244">
        <f>IF('9 COP Summary'!X4=0,0,$E$25*'8 Cost of Production'!X9/'9 COP Summary'!X4)</f>
        <v>0</v>
      </c>
      <c r="Y26" s="244">
        <f>IF('9 COP Summary'!Y4=0,0,$E$25*'8 Cost of Production'!Y9/'9 COP Summary'!Y4)</f>
        <v>0</v>
      </c>
      <c r="Z26" s="244">
        <f>IF('9 COP Summary'!Z4=0,0,$E$25*'8 Cost of Production'!Z9/'9 COP Summary'!Z4)</f>
        <v>0</v>
      </c>
      <c r="AA26" s="244">
        <f>IF('9 COP Summary'!AA4=0,0,$E$25*'8 Cost of Production'!AA9/'9 COP Summary'!AA4)</f>
        <v>0</v>
      </c>
      <c r="AB26" s="244">
        <f>IF('9 COP Summary'!AB4=0,0,$E$25*'8 Cost of Production'!AB9/'9 COP Summary'!AB4)</f>
        <v>0</v>
      </c>
      <c r="AC26" s="244">
        <f>IF('9 COP Summary'!AC4=0,0,$E$25*'8 Cost of Production'!AC9/'9 COP Summary'!AC4)</f>
        <v>0</v>
      </c>
      <c r="AD26" s="244">
        <f>IF('9 COP Summary'!AD4=0,0,$E$25*'8 Cost of Production'!AD9/'9 COP Summary'!AD4)</f>
        <v>0</v>
      </c>
      <c r="AE26" s="244">
        <f>IF('9 COP Summary'!AE4=0,0,$E$25*'8 Cost of Production'!AE9/'9 COP Summary'!AE4)</f>
        <v>0</v>
      </c>
      <c r="AF26" s="244">
        <f>IF('9 COP Summary'!AF4=0,0,$E$25*'8 Cost of Production'!AF9/'9 COP Summary'!AF4)</f>
        <v>0</v>
      </c>
      <c r="AG26" s="244">
        <f>IF('9 COP Summary'!AG4=0,0,$E$25*'8 Cost of Production'!AG9/'9 COP Summary'!AG4)</f>
        <v>0</v>
      </c>
      <c r="AH26" s="244">
        <f>IF('9 COP Summary'!AH4=0,0,$E$25*'8 Cost of Production'!AH9/'9 COP Summary'!AH4)</f>
        <v>0</v>
      </c>
      <c r="AI26" s="244">
        <f>IF('9 COP Summary'!AI4=0,0,$E$25*'8 Cost of Production'!AI9/'9 COP Summary'!AI4)</f>
        <v>0</v>
      </c>
      <c r="AJ26" s="244">
        <f>IF('9 COP Summary'!AJ4=0,0,$E$25*'8 Cost of Production'!AJ9/'9 COP Summary'!AJ4)</f>
        <v>0</v>
      </c>
      <c r="AK26" s="244">
        <f>IF('9 COP Summary'!AK4=0,0,$E$25*'8 Cost of Production'!AK9/'9 COP Summary'!AK4)</f>
        <v>0</v>
      </c>
      <c r="AL26" s="244">
        <f>IF('9 COP Summary'!AL4=0,0,$E$25*'8 Cost of Production'!AL9/'9 COP Summary'!AL4)</f>
        <v>0</v>
      </c>
      <c r="AM26" s="244">
        <f>IF('9 COP Summary'!AM4=0,0,$E$25*'8 Cost of Production'!AM9/'9 COP Summary'!AM4)</f>
        <v>0</v>
      </c>
      <c r="AN26" s="244">
        <f>IF('9 COP Summary'!AN4=0,0,$E$25*'8 Cost of Production'!AN9/'9 COP Summary'!AN4)</f>
        <v>0</v>
      </c>
      <c r="AO26" s="244">
        <f>IF('9 COP Summary'!AO4=0,0,$E$25*'8 Cost of Production'!AO9/'9 COP Summary'!AO4)</f>
        <v>0</v>
      </c>
      <c r="AP26" s="244">
        <f>IF('9 COP Summary'!AP4=0,0,$E$25*'8 Cost of Production'!AP9/'9 COP Summary'!AP4)</f>
        <v>0</v>
      </c>
      <c r="AQ26" s="244">
        <f>IF('9 COP Summary'!AQ4=0,0,$E$25*'8 Cost of Production'!AQ9/'9 COP Summary'!AQ4)</f>
        <v>0</v>
      </c>
      <c r="AR26" s="244">
        <f>IF('9 COP Summary'!AR4=0,0,$E$25*'8 Cost of Production'!AR9/'9 COP Summary'!AR4)</f>
        <v>0</v>
      </c>
      <c r="AS26" s="244">
        <f>IF('9 COP Summary'!AS4=0,0,$E$25*'8 Cost of Production'!AS9/'9 COP Summary'!AS4)</f>
        <v>0</v>
      </c>
      <c r="AT26" s="244">
        <f>IF('9 COP Summary'!AT4=0,0,$E$25*'8 Cost of Production'!AT9/'9 COP Summary'!AT4)</f>
        <v>0</v>
      </c>
      <c r="AU26" s="244">
        <f>IF('9 COP Summary'!AU4=0,0,$E$25*'8 Cost of Production'!AU9/'9 COP Summary'!AU4)</f>
        <v>0</v>
      </c>
      <c r="AV26" s="244">
        <f>IF('9 COP Summary'!AV4=0,0,$E$25*'8 Cost of Production'!AV9/'9 COP Summary'!AV4)</f>
        <v>0</v>
      </c>
      <c r="AW26" s="244">
        <f>IF('9 COP Summary'!AW4=0,0,$E$25*'8 Cost of Production'!AW9/'9 COP Summary'!AW4)</f>
        <v>0</v>
      </c>
      <c r="AX26" s="244">
        <f>IF('9 COP Summary'!AX4=0,0,$E$25*'8 Cost of Production'!AX9/'9 COP Summary'!AX4)</f>
        <v>0</v>
      </c>
      <c r="AY26" s="244">
        <f>IF('9 COP Summary'!AY4=0,0,$E$25*'8 Cost of Production'!AY9/'9 COP Summary'!AY4)</f>
        <v>0</v>
      </c>
      <c r="AZ26" s="244">
        <f>IF('9 COP Summary'!AZ4=0,0,$E$25*'8 Cost of Production'!AZ9/'9 COP Summary'!AZ4)</f>
        <v>0</v>
      </c>
      <c r="BA26" s="244">
        <f>IF('9 COP Summary'!BA4=0,0,$E$25*'8 Cost of Production'!BA9/'9 COP Summary'!BA4)</f>
        <v>0</v>
      </c>
    </row>
    <row r="27" spans="2:53" ht="15">
      <c r="B27" s="118" t="s">
        <v>317</v>
      </c>
      <c r="D27" s="43">
        <f>D7+D26</f>
        <v>0</v>
      </c>
      <c r="E27" s="43">
        <f aca="true" t="shared" si="18" ref="E27:P27">E7+E26</f>
        <v>0</v>
      </c>
      <c r="F27" s="43">
        <f t="shared" si="18"/>
        <v>0</v>
      </c>
      <c r="G27" s="43">
        <f t="shared" si="18"/>
        <v>0</v>
      </c>
      <c r="H27" s="43">
        <f t="shared" si="18"/>
        <v>0</v>
      </c>
      <c r="I27" s="43">
        <f t="shared" si="18"/>
        <v>0</v>
      </c>
      <c r="J27" s="43">
        <f t="shared" si="18"/>
        <v>0</v>
      </c>
      <c r="K27" s="43">
        <f t="shared" si="18"/>
        <v>0</v>
      </c>
      <c r="L27" s="43">
        <f t="shared" si="18"/>
        <v>0</v>
      </c>
      <c r="M27" s="43">
        <f t="shared" si="18"/>
        <v>0</v>
      </c>
      <c r="N27" s="43">
        <f t="shared" si="18"/>
        <v>0</v>
      </c>
      <c r="O27" s="43">
        <f t="shared" si="18"/>
        <v>0</v>
      </c>
      <c r="P27" s="43">
        <f t="shared" si="18"/>
        <v>0</v>
      </c>
      <c r="Q27" s="43">
        <f aca="true" t="shared" si="19" ref="Q27:AB27">Q7+Q26</f>
        <v>0</v>
      </c>
      <c r="R27" s="43">
        <f t="shared" si="19"/>
        <v>0</v>
      </c>
      <c r="S27" s="43">
        <f t="shared" si="19"/>
        <v>0</v>
      </c>
      <c r="T27" s="43">
        <f t="shared" si="19"/>
        <v>0</v>
      </c>
      <c r="U27" s="43">
        <f t="shared" si="19"/>
        <v>0</v>
      </c>
      <c r="V27" s="43">
        <f t="shared" si="19"/>
        <v>0</v>
      </c>
      <c r="W27" s="43">
        <f t="shared" si="19"/>
        <v>0</v>
      </c>
      <c r="X27" s="43">
        <f t="shared" si="19"/>
        <v>0</v>
      </c>
      <c r="Y27" s="43">
        <f t="shared" si="19"/>
        <v>0</v>
      </c>
      <c r="Z27" s="43">
        <f t="shared" si="19"/>
        <v>0</v>
      </c>
      <c r="AA27" s="43">
        <f t="shared" si="19"/>
        <v>0</v>
      </c>
      <c r="AB27" s="43">
        <f t="shared" si="19"/>
        <v>0</v>
      </c>
      <c r="AC27" s="43">
        <f aca="true" t="shared" si="20" ref="AC27:BA27">AC7+AC26</f>
        <v>0</v>
      </c>
      <c r="AD27" s="43">
        <f t="shared" si="20"/>
        <v>0</v>
      </c>
      <c r="AE27" s="43">
        <f t="shared" si="20"/>
        <v>0</v>
      </c>
      <c r="AF27" s="43">
        <f t="shared" si="20"/>
        <v>0</v>
      </c>
      <c r="AG27" s="43">
        <f t="shared" si="20"/>
        <v>0</v>
      </c>
      <c r="AH27" s="43">
        <f t="shared" si="20"/>
        <v>0</v>
      </c>
      <c r="AI27" s="43">
        <f t="shared" si="20"/>
        <v>0</v>
      </c>
      <c r="AJ27" s="43">
        <f t="shared" si="20"/>
        <v>0</v>
      </c>
      <c r="AK27" s="43">
        <f t="shared" si="20"/>
        <v>0</v>
      </c>
      <c r="AL27" s="43">
        <f t="shared" si="20"/>
        <v>0</v>
      </c>
      <c r="AM27" s="43">
        <f t="shared" si="20"/>
        <v>0</v>
      </c>
      <c r="AN27" s="43">
        <f t="shared" si="20"/>
        <v>0</v>
      </c>
      <c r="AO27" s="43">
        <f t="shared" si="20"/>
        <v>0</v>
      </c>
      <c r="AP27" s="43">
        <f t="shared" si="20"/>
        <v>0</v>
      </c>
      <c r="AQ27" s="43">
        <f t="shared" si="20"/>
        <v>0</v>
      </c>
      <c r="AR27" s="43">
        <f t="shared" si="20"/>
        <v>0</v>
      </c>
      <c r="AS27" s="43">
        <f t="shared" si="20"/>
        <v>0</v>
      </c>
      <c r="AT27" s="43">
        <f t="shared" si="20"/>
        <v>0</v>
      </c>
      <c r="AU27" s="43">
        <f t="shared" si="20"/>
        <v>0</v>
      </c>
      <c r="AV27" s="43">
        <f t="shared" si="20"/>
        <v>0</v>
      </c>
      <c r="AW27" s="43">
        <f t="shared" si="20"/>
        <v>0</v>
      </c>
      <c r="AX27" s="43">
        <f t="shared" si="20"/>
        <v>0</v>
      </c>
      <c r="AY27" s="43">
        <f t="shared" si="20"/>
        <v>0</v>
      </c>
      <c r="AZ27" s="43">
        <f t="shared" si="20"/>
        <v>0</v>
      </c>
      <c r="BA27" s="43">
        <f t="shared" si="20"/>
        <v>0</v>
      </c>
    </row>
    <row r="28" spans="2:53" ht="12.75">
      <c r="B28" s="118" t="s">
        <v>315</v>
      </c>
      <c r="D28" s="43">
        <f>D27/0.9</f>
        <v>0</v>
      </c>
      <c r="E28" s="43">
        <f aca="true" t="shared" si="21" ref="E28:P28">E27/0.9</f>
        <v>0</v>
      </c>
      <c r="F28" s="43">
        <f t="shared" si="21"/>
        <v>0</v>
      </c>
      <c r="G28" s="43">
        <f t="shared" si="21"/>
        <v>0</v>
      </c>
      <c r="H28" s="43">
        <f t="shared" si="21"/>
        <v>0</v>
      </c>
      <c r="I28" s="43">
        <f t="shared" si="21"/>
        <v>0</v>
      </c>
      <c r="J28" s="43">
        <f t="shared" si="21"/>
        <v>0</v>
      </c>
      <c r="K28" s="43">
        <f t="shared" si="21"/>
        <v>0</v>
      </c>
      <c r="L28" s="43">
        <f t="shared" si="21"/>
        <v>0</v>
      </c>
      <c r="M28" s="43">
        <f t="shared" si="21"/>
        <v>0</v>
      </c>
      <c r="N28" s="43">
        <f t="shared" si="21"/>
        <v>0</v>
      </c>
      <c r="O28" s="43">
        <f t="shared" si="21"/>
        <v>0</v>
      </c>
      <c r="P28" s="43">
        <f t="shared" si="21"/>
        <v>0</v>
      </c>
      <c r="Q28" s="43">
        <f aca="true" t="shared" si="22" ref="Q28:AB28">Q27/0.9</f>
        <v>0</v>
      </c>
      <c r="R28" s="43">
        <f t="shared" si="22"/>
        <v>0</v>
      </c>
      <c r="S28" s="43">
        <f t="shared" si="22"/>
        <v>0</v>
      </c>
      <c r="T28" s="43">
        <f t="shared" si="22"/>
        <v>0</v>
      </c>
      <c r="U28" s="43">
        <f t="shared" si="22"/>
        <v>0</v>
      </c>
      <c r="V28" s="43">
        <f t="shared" si="22"/>
        <v>0</v>
      </c>
      <c r="W28" s="43">
        <f t="shared" si="22"/>
        <v>0</v>
      </c>
      <c r="X28" s="43">
        <f t="shared" si="22"/>
        <v>0</v>
      </c>
      <c r="Y28" s="43">
        <f t="shared" si="22"/>
        <v>0</v>
      </c>
      <c r="Z28" s="43">
        <f t="shared" si="22"/>
        <v>0</v>
      </c>
      <c r="AA28" s="43">
        <f t="shared" si="22"/>
        <v>0</v>
      </c>
      <c r="AB28" s="43">
        <f t="shared" si="22"/>
        <v>0</v>
      </c>
      <c r="AC28" s="43">
        <f aca="true" t="shared" si="23" ref="AC28:BA28">AC27/0.9</f>
        <v>0</v>
      </c>
      <c r="AD28" s="43">
        <f t="shared" si="23"/>
        <v>0</v>
      </c>
      <c r="AE28" s="43">
        <f t="shared" si="23"/>
        <v>0</v>
      </c>
      <c r="AF28" s="43">
        <f t="shared" si="23"/>
        <v>0</v>
      </c>
      <c r="AG28" s="43">
        <f t="shared" si="23"/>
        <v>0</v>
      </c>
      <c r="AH28" s="43">
        <f t="shared" si="23"/>
        <v>0</v>
      </c>
      <c r="AI28" s="43">
        <f t="shared" si="23"/>
        <v>0</v>
      </c>
      <c r="AJ28" s="43">
        <f t="shared" si="23"/>
        <v>0</v>
      </c>
      <c r="AK28" s="43">
        <f t="shared" si="23"/>
        <v>0</v>
      </c>
      <c r="AL28" s="43">
        <f t="shared" si="23"/>
        <v>0</v>
      </c>
      <c r="AM28" s="43">
        <f t="shared" si="23"/>
        <v>0</v>
      </c>
      <c r="AN28" s="43">
        <f t="shared" si="23"/>
        <v>0</v>
      </c>
      <c r="AO28" s="43">
        <f t="shared" si="23"/>
        <v>0</v>
      </c>
      <c r="AP28" s="43">
        <f t="shared" si="23"/>
        <v>0</v>
      </c>
      <c r="AQ28" s="43">
        <f t="shared" si="23"/>
        <v>0</v>
      </c>
      <c r="AR28" s="43">
        <f t="shared" si="23"/>
        <v>0</v>
      </c>
      <c r="AS28" s="43">
        <f t="shared" si="23"/>
        <v>0</v>
      </c>
      <c r="AT28" s="43">
        <f t="shared" si="23"/>
        <v>0</v>
      </c>
      <c r="AU28" s="43">
        <f t="shared" si="23"/>
        <v>0</v>
      </c>
      <c r="AV28" s="43">
        <f t="shared" si="23"/>
        <v>0</v>
      </c>
      <c r="AW28" s="43">
        <f t="shared" si="23"/>
        <v>0</v>
      </c>
      <c r="AX28" s="43">
        <f t="shared" si="23"/>
        <v>0</v>
      </c>
      <c r="AY28" s="43">
        <f t="shared" si="23"/>
        <v>0</v>
      </c>
      <c r="AZ28" s="43">
        <f t="shared" si="23"/>
        <v>0</v>
      </c>
      <c r="BA28" s="43">
        <f t="shared" si="23"/>
        <v>0</v>
      </c>
    </row>
    <row r="29" spans="2:53" ht="12.75">
      <c r="B29" s="118" t="s">
        <v>316</v>
      </c>
      <c r="D29" s="43">
        <f>D27/0.7</f>
        <v>0</v>
      </c>
      <c r="E29" s="43">
        <f aca="true" t="shared" si="24" ref="E29:O29">E27/0.7</f>
        <v>0</v>
      </c>
      <c r="F29" s="43">
        <f t="shared" si="24"/>
        <v>0</v>
      </c>
      <c r="G29" s="43">
        <f t="shared" si="24"/>
        <v>0</v>
      </c>
      <c r="H29" s="43">
        <f t="shared" si="24"/>
        <v>0</v>
      </c>
      <c r="I29" s="43">
        <f t="shared" si="24"/>
        <v>0</v>
      </c>
      <c r="J29" s="43">
        <f t="shared" si="24"/>
        <v>0</v>
      </c>
      <c r="K29" s="43">
        <f t="shared" si="24"/>
        <v>0</v>
      </c>
      <c r="L29" s="43">
        <f t="shared" si="24"/>
        <v>0</v>
      </c>
      <c r="M29" s="43">
        <f t="shared" si="24"/>
        <v>0</v>
      </c>
      <c r="N29" s="43">
        <f t="shared" si="24"/>
        <v>0</v>
      </c>
      <c r="O29" s="43">
        <f t="shared" si="24"/>
        <v>0</v>
      </c>
      <c r="P29" s="43">
        <f aca="true" t="shared" si="25" ref="P29:AB29">P27/0.7</f>
        <v>0</v>
      </c>
      <c r="Q29" s="43">
        <f t="shared" si="25"/>
        <v>0</v>
      </c>
      <c r="R29" s="43">
        <f t="shared" si="25"/>
        <v>0</v>
      </c>
      <c r="S29" s="43">
        <f t="shared" si="25"/>
        <v>0</v>
      </c>
      <c r="T29" s="43">
        <f t="shared" si="25"/>
        <v>0</v>
      </c>
      <c r="U29" s="43">
        <f t="shared" si="25"/>
        <v>0</v>
      </c>
      <c r="V29" s="43">
        <f t="shared" si="25"/>
        <v>0</v>
      </c>
      <c r="W29" s="43">
        <f t="shared" si="25"/>
        <v>0</v>
      </c>
      <c r="X29" s="43">
        <f t="shared" si="25"/>
        <v>0</v>
      </c>
      <c r="Y29" s="43">
        <f t="shared" si="25"/>
        <v>0</v>
      </c>
      <c r="Z29" s="43">
        <f t="shared" si="25"/>
        <v>0</v>
      </c>
      <c r="AA29" s="43">
        <f t="shared" si="25"/>
        <v>0</v>
      </c>
      <c r="AB29" s="43">
        <f t="shared" si="25"/>
        <v>0</v>
      </c>
      <c r="AC29" s="43">
        <f aca="true" t="shared" si="26" ref="AC29:BA29">AC27/0.7</f>
        <v>0</v>
      </c>
      <c r="AD29" s="43">
        <f t="shared" si="26"/>
        <v>0</v>
      </c>
      <c r="AE29" s="43">
        <f t="shared" si="26"/>
        <v>0</v>
      </c>
      <c r="AF29" s="43">
        <f t="shared" si="26"/>
        <v>0</v>
      </c>
      <c r="AG29" s="43">
        <f t="shared" si="26"/>
        <v>0</v>
      </c>
      <c r="AH29" s="43">
        <f t="shared" si="26"/>
        <v>0</v>
      </c>
      <c r="AI29" s="43">
        <f t="shared" si="26"/>
        <v>0</v>
      </c>
      <c r="AJ29" s="43">
        <f t="shared" si="26"/>
        <v>0</v>
      </c>
      <c r="AK29" s="43">
        <f t="shared" si="26"/>
        <v>0</v>
      </c>
      <c r="AL29" s="43">
        <f t="shared" si="26"/>
        <v>0</v>
      </c>
      <c r="AM29" s="43">
        <f t="shared" si="26"/>
        <v>0</v>
      </c>
      <c r="AN29" s="43">
        <f t="shared" si="26"/>
        <v>0</v>
      </c>
      <c r="AO29" s="43">
        <f t="shared" si="26"/>
        <v>0</v>
      </c>
      <c r="AP29" s="43">
        <f t="shared" si="26"/>
        <v>0</v>
      </c>
      <c r="AQ29" s="43">
        <f t="shared" si="26"/>
        <v>0</v>
      </c>
      <c r="AR29" s="43">
        <f t="shared" si="26"/>
        <v>0</v>
      </c>
      <c r="AS29" s="43">
        <f t="shared" si="26"/>
        <v>0</v>
      </c>
      <c r="AT29" s="43">
        <f t="shared" si="26"/>
        <v>0</v>
      </c>
      <c r="AU29" s="43">
        <f t="shared" si="26"/>
        <v>0</v>
      </c>
      <c r="AV29" s="43">
        <f t="shared" si="26"/>
        <v>0</v>
      </c>
      <c r="AW29" s="43">
        <f t="shared" si="26"/>
        <v>0</v>
      </c>
      <c r="AX29" s="43">
        <f t="shared" si="26"/>
        <v>0</v>
      </c>
      <c r="AY29" s="43">
        <f t="shared" si="26"/>
        <v>0</v>
      </c>
      <c r="AZ29" s="43">
        <f t="shared" si="26"/>
        <v>0</v>
      </c>
      <c r="BA29" s="43">
        <f t="shared" si="26"/>
        <v>0</v>
      </c>
    </row>
  </sheetData>
  <sheetProtection sheet="1" objects="1" scenarios="1"/>
  <mergeCells count="3">
    <mergeCell ref="D3:O3"/>
    <mergeCell ref="B25:D25"/>
    <mergeCell ref="D24:O24"/>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B1:CY24"/>
  <sheetViews>
    <sheetView zoomScale="150" zoomScaleNormal="15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3.7109375" defaultRowHeight="12.75"/>
  <cols>
    <col min="1" max="1" width="2.28125" style="176" customWidth="1"/>
    <col min="2" max="2" width="46.421875" style="176" customWidth="1"/>
    <col min="3" max="3" width="2.7109375" style="176" customWidth="1"/>
    <col min="4" max="53" width="13.7109375" style="176" customWidth="1"/>
    <col min="54" max="103" width="10.8515625" style="0" customWidth="1"/>
    <col min="104" max="16384" width="13.7109375" style="176" customWidth="1"/>
  </cols>
  <sheetData>
    <row r="1" ht="18">
      <c r="B1" s="190" t="s">
        <v>422</v>
      </c>
    </row>
    <row r="2" spans="2:5" ht="12.75">
      <c r="B2" s="219" t="s">
        <v>461</v>
      </c>
      <c r="C2" s="167"/>
      <c r="D2" s="167" t="s">
        <v>462</v>
      </c>
      <c r="E2" s="167" t="s">
        <v>463</v>
      </c>
    </row>
    <row r="3" spans="2:7" ht="18">
      <c r="B3" s="222"/>
      <c r="C3" s="221"/>
      <c r="D3" s="223"/>
      <c r="E3" s="224"/>
      <c r="F3"/>
      <c r="G3"/>
    </row>
    <row r="4" spans="4:103" s="177" customFormat="1" ht="15">
      <c r="D4" s="177" t="s">
        <v>269</v>
      </c>
      <c r="E4" s="177" t="s">
        <v>270</v>
      </c>
      <c r="F4" s="177" t="s">
        <v>371</v>
      </c>
      <c r="G4" s="177" t="s">
        <v>372</v>
      </c>
      <c r="H4" s="177" t="s">
        <v>373</v>
      </c>
      <c r="I4" s="177" t="s">
        <v>374</v>
      </c>
      <c r="J4" s="177" t="s">
        <v>271</v>
      </c>
      <c r="K4" s="177" t="s">
        <v>272</v>
      </c>
      <c r="L4" s="177" t="s">
        <v>273</v>
      </c>
      <c r="M4" s="177" t="s">
        <v>274</v>
      </c>
      <c r="N4" s="177" t="s">
        <v>376</v>
      </c>
      <c r="O4" s="177" t="s">
        <v>377</v>
      </c>
      <c r="P4" s="177" t="s">
        <v>378</v>
      </c>
      <c r="Q4" s="177" t="s">
        <v>379</v>
      </c>
      <c r="R4" s="177" t="s">
        <v>280</v>
      </c>
      <c r="S4" s="177" t="s">
        <v>281</v>
      </c>
      <c r="T4" s="177" t="s">
        <v>282</v>
      </c>
      <c r="U4" s="177" t="s">
        <v>283</v>
      </c>
      <c r="V4" s="177" t="s">
        <v>166</v>
      </c>
      <c r="W4" s="177" t="s">
        <v>167</v>
      </c>
      <c r="X4" s="177" t="s">
        <v>168</v>
      </c>
      <c r="Y4" s="177" t="s">
        <v>169</v>
      </c>
      <c r="Z4" s="177" t="s">
        <v>170</v>
      </c>
      <c r="AA4" s="177" t="s">
        <v>171</v>
      </c>
      <c r="AB4" s="177" t="s">
        <v>172</v>
      </c>
      <c r="AC4" s="177" t="s">
        <v>8</v>
      </c>
      <c r="AD4" s="177" t="s">
        <v>9</v>
      </c>
      <c r="AE4" s="177" t="s">
        <v>10</v>
      </c>
      <c r="AF4" s="177" t="s">
        <v>11</v>
      </c>
      <c r="AG4" s="177" t="s">
        <v>12</v>
      </c>
      <c r="AH4" s="177" t="s">
        <v>13</v>
      </c>
      <c r="AI4" s="177" t="s">
        <v>14</v>
      </c>
      <c r="AJ4" s="177" t="s">
        <v>15</v>
      </c>
      <c r="AK4" s="177" t="s">
        <v>16</v>
      </c>
      <c r="AL4" s="177" t="s">
        <v>17</v>
      </c>
      <c r="AM4" s="177" t="s">
        <v>18</v>
      </c>
      <c r="AN4" s="177" t="s">
        <v>19</v>
      </c>
      <c r="AO4" s="177" t="s">
        <v>20</v>
      </c>
      <c r="AP4" s="177" t="s">
        <v>21</v>
      </c>
      <c r="AQ4" s="177" t="s">
        <v>22</v>
      </c>
      <c r="AR4" s="177" t="s">
        <v>23</v>
      </c>
      <c r="AS4" s="177" t="s">
        <v>24</v>
      </c>
      <c r="AT4" s="177" t="s">
        <v>25</v>
      </c>
      <c r="AU4" s="177" t="s">
        <v>111</v>
      </c>
      <c r="AV4" s="177" t="s">
        <v>112</v>
      </c>
      <c r="AW4" s="177" t="s">
        <v>113</v>
      </c>
      <c r="AX4" s="177" t="s">
        <v>114</v>
      </c>
      <c r="AY4" s="177" t="s">
        <v>115</v>
      </c>
      <c r="AZ4" s="177" t="s">
        <v>116</v>
      </c>
      <c r="BA4" s="177" t="s">
        <v>117</v>
      </c>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row>
    <row r="5" spans="2:53" ht="15">
      <c r="B5" s="180" t="s">
        <v>447</v>
      </c>
      <c r="C5" s="17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row>
    <row r="6" spans="2:53" ht="15">
      <c r="B6" s="180" t="s">
        <v>26</v>
      </c>
      <c r="C6" s="18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row>
    <row r="7" spans="2:53" ht="15">
      <c r="B7" s="180" t="s">
        <v>330</v>
      </c>
      <c r="C7" s="180"/>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row>
    <row r="8" spans="2:53" ht="15">
      <c r="B8" s="180" t="s">
        <v>99</v>
      </c>
      <c r="C8" s="180"/>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row>
    <row r="9" spans="2:53" ht="15">
      <c r="B9" s="180" t="s">
        <v>367</v>
      </c>
      <c r="C9" s="181"/>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row>
    <row r="10" spans="2:53" ht="15">
      <c r="B10" s="180" t="s">
        <v>36</v>
      </c>
      <c r="C10" s="181"/>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row>
    <row r="11" spans="2:53" ht="15">
      <c r="B11" s="180" t="s">
        <v>193</v>
      </c>
      <c r="C11" s="181"/>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row>
    <row r="12" spans="2:53" ht="15">
      <c r="B12" s="180" t="s">
        <v>4</v>
      </c>
      <c r="C12" s="181"/>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row>
    <row r="13" spans="2:53" ht="12.75">
      <c r="B13" s="182" t="s">
        <v>364</v>
      </c>
      <c r="C13" s="183"/>
      <c r="D13" s="184">
        <f>IF(D5&gt;0,(D10*D11/D12),0)</f>
        <v>0</v>
      </c>
      <c r="E13" s="184">
        <f aca="true" t="shared" si="0" ref="E13:AB13">IF(E5&gt;0,(E10*E11/E12),0)</f>
        <v>0</v>
      </c>
      <c r="F13" s="184">
        <f t="shared" si="0"/>
        <v>0</v>
      </c>
      <c r="G13" s="184">
        <f t="shared" si="0"/>
        <v>0</v>
      </c>
      <c r="H13" s="184">
        <f t="shared" si="0"/>
        <v>0</v>
      </c>
      <c r="I13" s="184">
        <f t="shared" si="0"/>
        <v>0</v>
      </c>
      <c r="J13" s="184">
        <f t="shared" si="0"/>
        <v>0</v>
      </c>
      <c r="K13" s="184">
        <f t="shared" si="0"/>
        <v>0</v>
      </c>
      <c r="L13" s="184">
        <f t="shared" si="0"/>
        <v>0</v>
      </c>
      <c r="M13" s="184">
        <f t="shared" si="0"/>
        <v>0</v>
      </c>
      <c r="N13" s="184">
        <f t="shared" si="0"/>
        <v>0</v>
      </c>
      <c r="O13" s="184">
        <f t="shared" si="0"/>
        <v>0</v>
      </c>
      <c r="P13" s="184">
        <f t="shared" si="0"/>
        <v>0</v>
      </c>
      <c r="Q13" s="184">
        <f t="shared" si="0"/>
        <v>0</v>
      </c>
      <c r="R13" s="184">
        <f t="shared" si="0"/>
        <v>0</v>
      </c>
      <c r="S13" s="184">
        <f t="shared" si="0"/>
        <v>0</v>
      </c>
      <c r="T13" s="184">
        <f t="shared" si="0"/>
        <v>0</v>
      </c>
      <c r="U13" s="184">
        <f t="shared" si="0"/>
        <v>0</v>
      </c>
      <c r="V13" s="184">
        <f t="shared" si="0"/>
        <v>0</v>
      </c>
      <c r="W13" s="184">
        <f t="shared" si="0"/>
        <v>0</v>
      </c>
      <c r="X13" s="184">
        <f t="shared" si="0"/>
        <v>0</v>
      </c>
      <c r="Y13" s="184">
        <f t="shared" si="0"/>
        <v>0</v>
      </c>
      <c r="Z13" s="184">
        <f t="shared" si="0"/>
        <v>0</v>
      </c>
      <c r="AA13" s="184">
        <f t="shared" si="0"/>
        <v>0</v>
      </c>
      <c r="AB13" s="184">
        <f t="shared" si="0"/>
        <v>0</v>
      </c>
      <c r="AC13" s="184">
        <f aca="true" t="shared" si="1" ref="AC13:BA13">IF(AC5&gt;0,(AC10*AC11/AC12),0)</f>
        <v>0</v>
      </c>
      <c r="AD13" s="184">
        <f t="shared" si="1"/>
        <v>0</v>
      </c>
      <c r="AE13" s="184">
        <f t="shared" si="1"/>
        <v>0</v>
      </c>
      <c r="AF13" s="184">
        <f t="shared" si="1"/>
        <v>0</v>
      </c>
      <c r="AG13" s="184">
        <f t="shared" si="1"/>
        <v>0</v>
      </c>
      <c r="AH13" s="184">
        <f t="shared" si="1"/>
        <v>0</v>
      </c>
      <c r="AI13" s="184">
        <f t="shared" si="1"/>
        <v>0</v>
      </c>
      <c r="AJ13" s="184">
        <f t="shared" si="1"/>
        <v>0</v>
      </c>
      <c r="AK13" s="184">
        <f t="shared" si="1"/>
        <v>0</v>
      </c>
      <c r="AL13" s="184">
        <f t="shared" si="1"/>
        <v>0</v>
      </c>
      <c r="AM13" s="184">
        <f t="shared" si="1"/>
        <v>0</v>
      </c>
      <c r="AN13" s="184">
        <f t="shared" si="1"/>
        <v>0</v>
      </c>
      <c r="AO13" s="184">
        <f t="shared" si="1"/>
        <v>0</v>
      </c>
      <c r="AP13" s="184">
        <f t="shared" si="1"/>
        <v>0</v>
      </c>
      <c r="AQ13" s="184">
        <f t="shared" si="1"/>
        <v>0</v>
      </c>
      <c r="AR13" s="184">
        <f t="shared" si="1"/>
        <v>0</v>
      </c>
      <c r="AS13" s="184">
        <f t="shared" si="1"/>
        <v>0</v>
      </c>
      <c r="AT13" s="184">
        <f t="shared" si="1"/>
        <v>0</v>
      </c>
      <c r="AU13" s="184">
        <f t="shared" si="1"/>
        <v>0</v>
      </c>
      <c r="AV13" s="184">
        <f t="shared" si="1"/>
        <v>0</v>
      </c>
      <c r="AW13" s="184">
        <f t="shared" si="1"/>
        <v>0</v>
      </c>
      <c r="AX13" s="184">
        <f t="shared" si="1"/>
        <v>0</v>
      </c>
      <c r="AY13" s="184">
        <f t="shared" si="1"/>
        <v>0</v>
      </c>
      <c r="AZ13" s="184">
        <f t="shared" si="1"/>
        <v>0</v>
      </c>
      <c r="BA13" s="184">
        <f t="shared" si="1"/>
        <v>0</v>
      </c>
    </row>
    <row r="14" spans="2:53" ht="12.75">
      <c r="B14" s="180" t="s">
        <v>86</v>
      </c>
      <c r="C14" s="181"/>
      <c r="D14" s="185">
        <f aca="true" t="shared" si="2" ref="D14:AB14">IF(D13&gt;0,(43560/D13),0)</f>
        <v>0</v>
      </c>
      <c r="E14" s="185">
        <f t="shared" si="2"/>
        <v>0</v>
      </c>
      <c r="F14" s="185">
        <f t="shared" si="2"/>
        <v>0</v>
      </c>
      <c r="G14" s="185">
        <f t="shared" si="2"/>
        <v>0</v>
      </c>
      <c r="H14" s="185">
        <f t="shared" si="2"/>
        <v>0</v>
      </c>
      <c r="I14" s="185">
        <f t="shared" si="2"/>
        <v>0</v>
      </c>
      <c r="J14" s="185">
        <f t="shared" si="2"/>
        <v>0</v>
      </c>
      <c r="K14" s="185">
        <f t="shared" si="2"/>
        <v>0</v>
      </c>
      <c r="L14" s="185">
        <f t="shared" si="2"/>
        <v>0</v>
      </c>
      <c r="M14" s="185">
        <f t="shared" si="2"/>
        <v>0</v>
      </c>
      <c r="N14" s="185">
        <f t="shared" si="2"/>
        <v>0</v>
      </c>
      <c r="O14" s="185">
        <f t="shared" si="2"/>
        <v>0</v>
      </c>
      <c r="P14" s="185">
        <f t="shared" si="2"/>
        <v>0</v>
      </c>
      <c r="Q14" s="185">
        <f t="shared" si="2"/>
        <v>0</v>
      </c>
      <c r="R14" s="185">
        <f t="shared" si="2"/>
        <v>0</v>
      </c>
      <c r="S14" s="185">
        <f t="shared" si="2"/>
        <v>0</v>
      </c>
      <c r="T14" s="185">
        <f t="shared" si="2"/>
        <v>0</v>
      </c>
      <c r="U14" s="185">
        <f t="shared" si="2"/>
        <v>0</v>
      </c>
      <c r="V14" s="185">
        <f t="shared" si="2"/>
        <v>0</v>
      </c>
      <c r="W14" s="185">
        <f t="shared" si="2"/>
        <v>0</v>
      </c>
      <c r="X14" s="185">
        <f t="shared" si="2"/>
        <v>0</v>
      </c>
      <c r="Y14" s="185">
        <f t="shared" si="2"/>
        <v>0</v>
      </c>
      <c r="Z14" s="185">
        <f t="shared" si="2"/>
        <v>0</v>
      </c>
      <c r="AA14" s="185">
        <f t="shared" si="2"/>
        <v>0</v>
      </c>
      <c r="AB14" s="185">
        <f t="shared" si="2"/>
        <v>0</v>
      </c>
      <c r="AC14" s="185">
        <f aca="true" t="shared" si="3" ref="AC14:BA14">IF(AC13&gt;0,(43560/AC13),0)</f>
        <v>0</v>
      </c>
      <c r="AD14" s="185">
        <f t="shared" si="3"/>
        <v>0</v>
      </c>
      <c r="AE14" s="185">
        <f t="shared" si="3"/>
        <v>0</v>
      </c>
      <c r="AF14" s="185">
        <f t="shared" si="3"/>
        <v>0</v>
      </c>
      <c r="AG14" s="185">
        <f t="shared" si="3"/>
        <v>0</v>
      </c>
      <c r="AH14" s="185">
        <f t="shared" si="3"/>
        <v>0</v>
      </c>
      <c r="AI14" s="185">
        <f t="shared" si="3"/>
        <v>0</v>
      </c>
      <c r="AJ14" s="185">
        <f t="shared" si="3"/>
        <v>0</v>
      </c>
      <c r="AK14" s="185">
        <f t="shared" si="3"/>
        <v>0</v>
      </c>
      <c r="AL14" s="185">
        <f t="shared" si="3"/>
        <v>0</v>
      </c>
      <c r="AM14" s="185">
        <f t="shared" si="3"/>
        <v>0</v>
      </c>
      <c r="AN14" s="185">
        <f t="shared" si="3"/>
        <v>0</v>
      </c>
      <c r="AO14" s="185">
        <f t="shared" si="3"/>
        <v>0</v>
      </c>
      <c r="AP14" s="185">
        <f t="shared" si="3"/>
        <v>0</v>
      </c>
      <c r="AQ14" s="185">
        <f t="shared" si="3"/>
        <v>0</v>
      </c>
      <c r="AR14" s="185">
        <f t="shared" si="3"/>
        <v>0</v>
      </c>
      <c r="AS14" s="185">
        <f t="shared" si="3"/>
        <v>0</v>
      </c>
      <c r="AT14" s="185">
        <f t="shared" si="3"/>
        <v>0</v>
      </c>
      <c r="AU14" s="185">
        <f t="shared" si="3"/>
        <v>0</v>
      </c>
      <c r="AV14" s="185">
        <f t="shared" si="3"/>
        <v>0</v>
      </c>
      <c r="AW14" s="185">
        <f t="shared" si="3"/>
        <v>0</v>
      </c>
      <c r="AX14" s="185">
        <f t="shared" si="3"/>
        <v>0</v>
      </c>
      <c r="AY14" s="185">
        <f t="shared" si="3"/>
        <v>0</v>
      </c>
      <c r="AZ14" s="185">
        <f t="shared" si="3"/>
        <v>0</v>
      </c>
      <c r="BA14" s="185">
        <f t="shared" si="3"/>
        <v>0</v>
      </c>
    </row>
    <row r="15" spans="2:53" ht="15">
      <c r="B15" s="180" t="s">
        <v>219</v>
      </c>
      <c r="C15" s="181"/>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row>
    <row r="16" spans="2:53" ht="12.75">
      <c r="B16" s="180" t="s">
        <v>7</v>
      </c>
      <c r="C16" s="181"/>
      <c r="D16" s="185">
        <f aca="true" t="shared" si="4" ref="D16:AB16">D6*D15</f>
        <v>0</v>
      </c>
      <c r="E16" s="185">
        <f t="shared" si="4"/>
        <v>0</v>
      </c>
      <c r="F16" s="185">
        <f t="shared" si="4"/>
        <v>0</v>
      </c>
      <c r="G16" s="185">
        <f t="shared" si="4"/>
        <v>0</v>
      </c>
      <c r="H16" s="185">
        <f t="shared" si="4"/>
        <v>0</v>
      </c>
      <c r="I16" s="185">
        <f t="shared" si="4"/>
        <v>0</v>
      </c>
      <c r="J16" s="185">
        <f t="shared" si="4"/>
        <v>0</v>
      </c>
      <c r="K16" s="185">
        <f t="shared" si="4"/>
        <v>0</v>
      </c>
      <c r="L16" s="185">
        <f t="shared" si="4"/>
        <v>0</v>
      </c>
      <c r="M16" s="185">
        <f t="shared" si="4"/>
        <v>0</v>
      </c>
      <c r="N16" s="185">
        <f t="shared" si="4"/>
        <v>0</v>
      </c>
      <c r="O16" s="185">
        <f t="shared" si="4"/>
        <v>0</v>
      </c>
      <c r="P16" s="185">
        <f t="shared" si="4"/>
        <v>0</v>
      </c>
      <c r="Q16" s="185">
        <f t="shared" si="4"/>
        <v>0</v>
      </c>
      <c r="R16" s="185">
        <f t="shared" si="4"/>
        <v>0</v>
      </c>
      <c r="S16" s="185">
        <f t="shared" si="4"/>
        <v>0</v>
      </c>
      <c r="T16" s="185">
        <f t="shared" si="4"/>
        <v>0</v>
      </c>
      <c r="U16" s="185">
        <f t="shared" si="4"/>
        <v>0</v>
      </c>
      <c r="V16" s="185">
        <f t="shared" si="4"/>
        <v>0</v>
      </c>
      <c r="W16" s="185">
        <f t="shared" si="4"/>
        <v>0</v>
      </c>
      <c r="X16" s="185">
        <f t="shared" si="4"/>
        <v>0</v>
      </c>
      <c r="Y16" s="185">
        <f t="shared" si="4"/>
        <v>0</v>
      </c>
      <c r="Z16" s="185">
        <f t="shared" si="4"/>
        <v>0</v>
      </c>
      <c r="AA16" s="185">
        <f t="shared" si="4"/>
        <v>0</v>
      </c>
      <c r="AB16" s="185">
        <f t="shared" si="4"/>
        <v>0</v>
      </c>
      <c r="AC16" s="185">
        <f aca="true" t="shared" si="5" ref="AC16:BA16">AC6*AC15</f>
        <v>0</v>
      </c>
      <c r="AD16" s="185">
        <f t="shared" si="5"/>
        <v>0</v>
      </c>
      <c r="AE16" s="185">
        <f t="shared" si="5"/>
        <v>0</v>
      </c>
      <c r="AF16" s="185">
        <f t="shared" si="5"/>
        <v>0</v>
      </c>
      <c r="AG16" s="185">
        <f t="shared" si="5"/>
        <v>0</v>
      </c>
      <c r="AH16" s="185">
        <f t="shared" si="5"/>
        <v>0</v>
      </c>
      <c r="AI16" s="185">
        <f t="shared" si="5"/>
        <v>0</v>
      </c>
      <c r="AJ16" s="185">
        <f t="shared" si="5"/>
        <v>0</v>
      </c>
      <c r="AK16" s="185">
        <f t="shared" si="5"/>
        <v>0</v>
      </c>
      <c r="AL16" s="185">
        <f t="shared" si="5"/>
        <v>0</v>
      </c>
      <c r="AM16" s="185">
        <f t="shared" si="5"/>
        <v>0</v>
      </c>
      <c r="AN16" s="185">
        <f t="shared" si="5"/>
        <v>0</v>
      </c>
      <c r="AO16" s="185">
        <f t="shared" si="5"/>
        <v>0</v>
      </c>
      <c r="AP16" s="185">
        <f t="shared" si="5"/>
        <v>0</v>
      </c>
      <c r="AQ16" s="185">
        <f t="shared" si="5"/>
        <v>0</v>
      </c>
      <c r="AR16" s="185">
        <f t="shared" si="5"/>
        <v>0</v>
      </c>
      <c r="AS16" s="185">
        <f t="shared" si="5"/>
        <v>0</v>
      </c>
      <c r="AT16" s="185">
        <f t="shared" si="5"/>
        <v>0</v>
      </c>
      <c r="AU16" s="185">
        <f t="shared" si="5"/>
        <v>0</v>
      </c>
      <c r="AV16" s="185">
        <f t="shared" si="5"/>
        <v>0</v>
      </c>
      <c r="AW16" s="185">
        <f t="shared" si="5"/>
        <v>0</v>
      </c>
      <c r="AX16" s="185">
        <f t="shared" si="5"/>
        <v>0</v>
      </c>
      <c r="AY16" s="185">
        <f t="shared" si="5"/>
        <v>0</v>
      </c>
      <c r="AZ16" s="185">
        <f t="shared" si="5"/>
        <v>0</v>
      </c>
      <c r="BA16" s="185">
        <f t="shared" si="5"/>
        <v>0</v>
      </c>
    </row>
    <row r="17" spans="2:53" ht="15">
      <c r="B17" s="180" t="s">
        <v>335</v>
      </c>
      <c r="C17" s="18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row>
    <row r="18" spans="2:53" ht="12.75">
      <c r="B18" s="180" t="s">
        <v>100</v>
      </c>
      <c r="C18" s="180"/>
      <c r="D18" s="186">
        <f aca="true" t="shared" si="6" ref="D18:AB18">D8*D17*D15</f>
        <v>0</v>
      </c>
      <c r="E18" s="186">
        <f t="shared" si="6"/>
        <v>0</v>
      </c>
      <c r="F18" s="186">
        <f t="shared" si="6"/>
        <v>0</v>
      </c>
      <c r="G18" s="186">
        <f t="shared" si="6"/>
        <v>0</v>
      </c>
      <c r="H18" s="186">
        <f t="shared" si="6"/>
        <v>0</v>
      </c>
      <c r="I18" s="186">
        <f t="shared" si="6"/>
        <v>0</v>
      </c>
      <c r="J18" s="186">
        <f t="shared" si="6"/>
        <v>0</v>
      </c>
      <c r="K18" s="186">
        <f t="shared" si="6"/>
        <v>0</v>
      </c>
      <c r="L18" s="186">
        <f t="shared" si="6"/>
        <v>0</v>
      </c>
      <c r="M18" s="186">
        <f t="shared" si="6"/>
        <v>0</v>
      </c>
      <c r="N18" s="186">
        <f t="shared" si="6"/>
        <v>0</v>
      </c>
      <c r="O18" s="186">
        <f t="shared" si="6"/>
        <v>0</v>
      </c>
      <c r="P18" s="186">
        <f t="shared" si="6"/>
        <v>0</v>
      </c>
      <c r="Q18" s="186">
        <f t="shared" si="6"/>
        <v>0</v>
      </c>
      <c r="R18" s="186">
        <f t="shared" si="6"/>
        <v>0</v>
      </c>
      <c r="S18" s="186">
        <f t="shared" si="6"/>
        <v>0</v>
      </c>
      <c r="T18" s="186">
        <f t="shared" si="6"/>
        <v>0</v>
      </c>
      <c r="U18" s="186">
        <f t="shared" si="6"/>
        <v>0</v>
      </c>
      <c r="V18" s="186">
        <f t="shared" si="6"/>
        <v>0</v>
      </c>
      <c r="W18" s="186">
        <f t="shared" si="6"/>
        <v>0</v>
      </c>
      <c r="X18" s="186">
        <f t="shared" si="6"/>
        <v>0</v>
      </c>
      <c r="Y18" s="186">
        <f t="shared" si="6"/>
        <v>0</v>
      </c>
      <c r="Z18" s="186">
        <f t="shared" si="6"/>
        <v>0</v>
      </c>
      <c r="AA18" s="186">
        <f t="shared" si="6"/>
        <v>0</v>
      </c>
      <c r="AB18" s="186">
        <f t="shared" si="6"/>
        <v>0</v>
      </c>
      <c r="AC18" s="186">
        <f aca="true" t="shared" si="7" ref="AC18:BA18">AC8*AC17*AC15</f>
        <v>0</v>
      </c>
      <c r="AD18" s="186">
        <f t="shared" si="7"/>
        <v>0</v>
      </c>
      <c r="AE18" s="186">
        <f t="shared" si="7"/>
        <v>0</v>
      </c>
      <c r="AF18" s="186">
        <f t="shared" si="7"/>
        <v>0</v>
      </c>
      <c r="AG18" s="186">
        <f t="shared" si="7"/>
        <v>0</v>
      </c>
      <c r="AH18" s="186">
        <f t="shared" si="7"/>
        <v>0</v>
      </c>
      <c r="AI18" s="186">
        <f t="shared" si="7"/>
        <v>0</v>
      </c>
      <c r="AJ18" s="186">
        <f t="shared" si="7"/>
        <v>0</v>
      </c>
      <c r="AK18" s="186">
        <f t="shared" si="7"/>
        <v>0</v>
      </c>
      <c r="AL18" s="186">
        <f t="shared" si="7"/>
        <v>0</v>
      </c>
      <c r="AM18" s="186">
        <f t="shared" si="7"/>
        <v>0</v>
      </c>
      <c r="AN18" s="186">
        <f t="shared" si="7"/>
        <v>0</v>
      </c>
      <c r="AO18" s="186">
        <f t="shared" si="7"/>
        <v>0</v>
      </c>
      <c r="AP18" s="186">
        <f t="shared" si="7"/>
        <v>0</v>
      </c>
      <c r="AQ18" s="186">
        <f t="shared" si="7"/>
        <v>0</v>
      </c>
      <c r="AR18" s="186">
        <f t="shared" si="7"/>
        <v>0</v>
      </c>
      <c r="AS18" s="186">
        <f t="shared" si="7"/>
        <v>0</v>
      </c>
      <c r="AT18" s="186">
        <f t="shared" si="7"/>
        <v>0</v>
      </c>
      <c r="AU18" s="186">
        <f t="shared" si="7"/>
        <v>0</v>
      </c>
      <c r="AV18" s="186">
        <f t="shared" si="7"/>
        <v>0</v>
      </c>
      <c r="AW18" s="186">
        <f t="shared" si="7"/>
        <v>0</v>
      </c>
      <c r="AX18" s="186">
        <f t="shared" si="7"/>
        <v>0</v>
      </c>
      <c r="AY18" s="186">
        <f t="shared" si="7"/>
        <v>0</v>
      </c>
      <c r="AZ18" s="186">
        <f t="shared" si="7"/>
        <v>0</v>
      </c>
      <c r="BA18" s="186">
        <f t="shared" si="7"/>
        <v>0</v>
      </c>
    </row>
    <row r="19" spans="2:53" ht="12">
      <c r="B19" s="180"/>
      <c r="C19" s="180"/>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row>
    <row r="20" spans="2:53" ht="12.75">
      <c r="B20" s="180" t="s">
        <v>75</v>
      </c>
      <c r="C20" s="180"/>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row>
    <row r="21" spans="2:53" ht="12.75">
      <c r="B21" s="180" t="s">
        <v>101</v>
      </c>
      <c r="C21" s="180"/>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row>
    <row r="22" spans="2:53" ht="12">
      <c r="B22" s="180" t="s">
        <v>74</v>
      </c>
      <c r="C22" s="189"/>
      <c r="D22" s="189">
        <f aca="true" t="shared" si="8" ref="D22:AB22">(D21-D20)/7</f>
        <v>0</v>
      </c>
      <c r="E22" s="189">
        <f t="shared" si="8"/>
        <v>0</v>
      </c>
      <c r="F22" s="189">
        <f t="shared" si="8"/>
        <v>0</v>
      </c>
      <c r="G22" s="189">
        <f t="shared" si="8"/>
        <v>0</v>
      </c>
      <c r="H22" s="189">
        <f t="shared" si="8"/>
        <v>0</v>
      </c>
      <c r="I22" s="189">
        <f t="shared" si="8"/>
        <v>0</v>
      </c>
      <c r="J22" s="189">
        <f t="shared" si="8"/>
        <v>0</v>
      </c>
      <c r="K22" s="189">
        <f t="shared" si="8"/>
        <v>0</v>
      </c>
      <c r="L22" s="189">
        <f t="shared" si="8"/>
        <v>0</v>
      </c>
      <c r="M22" s="189">
        <f t="shared" si="8"/>
        <v>0</v>
      </c>
      <c r="N22" s="189">
        <f t="shared" si="8"/>
        <v>0</v>
      </c>
      <c r="O22" s="189">
        <f t="shared" si="8"/>
        <v>0</v>
      </c>
      <c r="P22" s="189">
        <f t="shared" si="8"/>
        <v>0</v>
      </c>
      <c r="Q22" s="189">
        <f t="shared" si="8"/>
        <v>0</v>
      </c>
      <c r="R22" s="189">
        <f t="shared" si="8"/>
        <v>0</v>
      </c>
      <c r="S22" s="189">
        <f t="shared" si="8"/>
        <v>0</v>
      </c>
      <c r="T22" s="189">
        <f t="shared" si="8"/>
        <v>0</v>
      </c>
      <c r="U22" s="189">
        <f t="shared" si="8"/>
        <v>0</v>
      </c>
      <c r="V22" s="189">
        <f t="shared" si="8"/>
        <v>0</v>
      </c>
      <c r="W22" s="189">
        <f t="shared" si="8"/>
        <v>0</v>
      </c>
      <c r="X22" s="189">
        <f t="shared" si="8"/>
        <v>0</v>
      </c>
      <c r="Y22" s="189">
        <f t="shared" si="8"/>
        <v>0</v>
      </c>
      <c r="Z22" s="189">
        <f t="shared" si="8"/>
        <v>0</v>
      </c>
      <c r="AA22" s="189">
        <f t="shared" si="8"/>
        <v>0</v>
      </c>
      <c r="AB22" s="189">
        <f t="shared" si="8"/>
        <v>0</v>
      </c>
      <c r="AC22" s="189">
        <f aca="true" t="shared" si="9" ref="AC22:BA22">(AC21-AC20)/7</f>
        <v>0</v>
      </c>
      <c r="AD22" s="189">
        <f t="shared" si="9"/>
        <v>0</v>
      </c>
      <c r="AE22" s="189">
        <f t="shared" si="9"/>
        <v>0</v>
      </c>
      <c r="AF22" s="189">
        <f t="shared" si="9"/>
        <v>0</v>
      </c>
      <c r="AG22" s="189">
        <f t="shared" si="9"/>
        <v>0</v>
      </c>
      <c r="AH22" s="189">
        <f t="shared" si="9"/>
        <v>0</v>
      </c>
      <c r="AI22" s="189">
        <f t="shared" si="9"/>
        <v>0</v>
      </c>
      <c r="AJ22" s="189">
        <f t="shared" si="9"/>
        <v>0</v>
      </c>
      <c r="AK22" s="189">
        <f t="shared" si="9"/>
        <v>0</v>
      </c>
      <c r="AL22" s="189">
        <f t="shared" si="9"/>
        <v>0</v>
      </c>
      <c r="AM22" s="189">
        <f t="shared" si="9"/>
        <v>0</v>
      </c>
      <c r="AN22" s="189">
        <f t="shared" si="9"/>
        <v>0</v>
      </c>
      <c r="AO22" s="189">
        <f t="shared" si="9"/>
        <v>0</v>
      </c>
      <c r="AP22" s="189">
        <f t="shared" si="9"/>
        <v>0</v>
      </c>
      <c r="AQ22" s="189">
        <f t="shared" si="9"/>
        <v>0</v>
      </c>
      <c r="AR22" s="189">
        <f t="shared" si="9"/>
        <v>0</v>
      </c>
      <c r="AS22" s="189">
        <f t="shared" si="9"/>
        <v>0</v>
      </c>
      <c r="AT22" s="189">
        <f t="shared" si="9"/>
        <v>0</v>
      </c>
      <c r="AU22" s="189">
        <f t="shared" si="9"/>
        <v>0</v>
      </c>
      <c r="AV22" s="189">
        <f t="shared" si="9"/>
        <v>0</v>
      </c>
      <c r="AW22" s="189">
        <f t="shared" si="9"/>
        <v>0</v>
      </c>
      <c r="AX22" s="189">
        <f t="shared" si="9"/>
        <v>0</v>
      </c>
      <c r="AY22" s="189">
        <f t="shared" si="9"/>
        <v>0</v>
      </c>
      <c r="AZ22" s="189">
        <f t="shared" si="9"/>
        <v>0</v>
      </c>
      <c r="BA22" s="189">
        <f t="shared" si="9"/>
        <v>0</v>
      </c>
    </row>
    <row r="24" ht="12">
      <c r="B24" s="176" t="s">
        <v>334</v>
      </c>
    </row>
  </sheetData>
  <sheetProtection sheet="1" objects="1" scenarios="1"/>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K101"/>
  <sheetViews>
    <sheetView zoomScale="150" zoomScaleNormal="15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7109375" defaultRowHeight="12.75"/>
  <cols>
    <col min="1" max="1" width="2.421875" style="0" customWidth="1"/>
    <col min="2" max="2" width="26.421875" style="0" customWidth="1"/>
    <col min="3" max="3" width="9.8515625" style="0" customWidth="1"/>
    <col min="4" max="4" width="18.28125" style="0" customWidth="1"/>
    <col min="5" max="5" width="13.8515625" style="0" customWidth="1"/>
    <col min="6" max="6" width="13.28125" style="0" customWidth="1"/>
    <col min="8" max="8" width="14.00390625" style="0" customWidth="1"/>
    <col min="11" max="11" width="7.7109375" style="0" customWidth="1"/>
    <col min="12" max="12" width="9.00390625" style="0" customWidth="1"/>
    <col min="13" max="13" width="7.7109375" style="0" customWidth="1"/>
    <col min="14" max="14" width="9.7109375" style="0" customWidth="1"/>
    <col min="15" max="15" width="7.7109375" style="0" customWidth="1"/>
    <col min="16" max="16" width="9.421875" style="0" customWidth="1"/>
    <col min="17" max="17" width="7.7109375" style="0" customWidth="1"/>
    <col min="18" max="18" width="8.8515625" style="0" customWidth="1"/>
    <col min="19" max="19" width="7.7109375" style="0" customWidth="1"/>
    <col min="20" max="20" width="7.00390625" style="0" customWidth="1"/>
    <col min="21" max="21" width="7.7109375" style="0" customWidth="1"/>
    <col min="22" max="22" width="8.140625" style="0" customWidth="1"/>
    <col min="23" max="23" width="7.7109375" style="0" customWidth="1"/>
    <col min="24" max="24" width="11.8515625" style="0" customWidth="1"/>
    <col min="25" max="25" width="7.7109375" style="0" customWidth="1"/>
    <col min="26" max="26" width="9.7109375" style="0" customWidth="1"/>
    <col min="27" max="27" width="7.7109375" style="0" customWidth="1"/>
    <col min="28" max="28" width="8.8515625" style="0" customWidth="1"/>
    <col min="30" max="30" width="10.421875" style="0" customWidth="1"/>
  </cols>
  <sheetData>
    <row r="1" spans="2:6" ht="18">
      <c r="B1" s="190" t="s">
        <v>464</v>
      </c>
      <c r="C1" s="23"/>
      <c r="D1" s="23"/>
      <c r="E1" s="220">
        <f>'1 Enterprises'!D3-1</f>
        <v>-1</v>
      </c>
      <c r="F1" s="159" t="s">
        <v>465</v>
      </c>
    </row>
    <row r="2" spans="2:5" ht="15.75">
      <c r="B2" s="237">
        <f>'1 Enterprises'!B3</f>
        <v>0</v>
      </c>
      <c r="E2" s="205"/>
    </row>
    <row r="3" spans="2:8" ht="12.75">
      <c r="B3" s="265" t="s">
        <v>355</v>
      </c>
      <c r="C3" s="18"/>
      <c r="D3" s="18"/>
      <c r="E3" s="26" t="s">
        <v>159</v>
      </c>
      <c r="F3" s="26" t="s">
        <v>67</v>
      </c>
      <c r="G3" s="126" t="s">
        <v>68</v>
      </c>
      <c r="H3" s="26" t="s">
        <v>69</v>
      </c>
    </row>
    <row r="4" spans="2:37" ht="63.75">
      <c r="B4" s="266"/>
      <c r="C4" s="48" t="s">
        <v>5</v>
      </c>
      <c r="D4" s="48" t="s">
        <v>215</v>
      </c>
      <c r="E4" s="26" t="s">
        <v>321</v>
      </c>
      <c r="F4" s="26" t="s">
        <v>267</v>
      </c>
      <c r="G4" s="126" t="s">
        <v>268</v>
      </c>
      <c r="H4" s="26" t="s">
        <v>260</v>
      </c>
      <c r="I4" s="128"/>
      <c r="J4" s="128"/>
      <c r="K4" s="128"/>
      <c r="L4" s="128"/>
      <c r="M4" s="128"/>
      <c r="N4" s="128"/>
      <c r="O4" s="128"/>
      <c r="P4" s="128"/>
      <c r="Q4" s="128"/>
      <c r="R4" s="128"/>
      <c r="S4" s="128"/>
      <c r="T4" s="128"/>
      <c r="U4" s="128"/>
      <c r="V4" s="128"/>
      <c r="W4" s="128"/>
      <c r="X4" s="128"/>
      <c r="Y4" s="128"/>
      <c r="Z4" s="128"/>
      <c r="AA4" s="128"/>
      <c r="AB4" s="128"/>
      <c r="AC4" s="128"/>
      <c r="AD4" s="128"/>
      <c r="AE4" s="57"/>
      <c r="AF4" s="57"/>
      <c r="AG4" s="57"/>
      <c r="AH4" s="57"/>
      <c r="AI4" s="57"/>
      <c r="AJ4" s="57"/>
      <c r="AK4" s="57"/>
    </row>
    <row r="5" spans="2:37" ht="15">
      <c r="B5" s="16">
        <f>'1 Enterprises'!D5</f>
        <v>0</v>
      </c>
      <c r="C5" s="142"/>
      <c r="D5" s="55">
        <f>IF(AND(E5&gt;0,C5&gt;0),(E5/C5),0)</f>
        <v>0</v>
      </c>
      <c r="E5" s="143"/>
      <c r="F5" s="143"/>
      <c r="G5" s="143"/>
      <c r="H5" s="27">
        <f>E5-F5+G5</f>
        <v>0</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2:37" ht="15">
      <c r="B6" s="16">
        <f>'1 Enterprises'!E5</f>
        <v>0</v>
      </c>
      <c r="C6" s="142"/>
      <c r="D6" s="55">
        <f aca="true" t="shared" si="0" ref="D6:D16">IF(AND(E6&gt;0,C6&gt;0),(E6/C6),0)</f>
        <v>0</v>
      </c>
      <c r="E6" s="143"/>
      <c r="F6" s="143"/>
      <c r="G6" s="143"/>
      <c r="H6" s="27">
        <f aca="true" t="shared" si="1" ref="H6:H16">E6-F6+G6</f>
        <v>0</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row>
    <row r="7" spans="2:37" ht="15">
      <c r="B7" s="16">
        <f>'1 Enterprises'!F5</f>
        <v>0</v>
      </c>
      <c r="C7" s="142"/>
      <c r="D7" s="55">
        <f t="shared" si="0"/>
        <v>0</v>
      </c>
      <c r="E7" s="143"/>
      <c r="F7" s="143"/>
      <c r="G7" s="143"/>
      <c r="H7" s="27">
        <f t="shared" si="1"/>
        <v>0</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row>
    <row r="8" spans="2:37" ht="15">
      <c r="B8" s="16">
        <f>'1 Enterprises'!G5</f>
        <v>0</v>
      </c>
      <c r="C8" s="142"/>
      <c r="D8" s="55">
        <f t="shared" si="0"/>
        <v>0</v>
      </c>
      <c r="E8" s="143"/>
      <c r="F8" s="143"/>
      <c r="G8" s="143"/>
      <c r="H8" s="27">
        <f t="shared" si="1"/>
        <v>0</v>
      </c>
      <c r="I8" s="57"/>
      <c r="J8" s="57"/>
      <c r="K8" s="130"/>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2:37" ht="15">
      <c r="B9" s="16">
        <f>'1 Enterprises'!H5</f>
        <v>0</v>
      </c>
      <c r="C9" s="142"/>
      <c r="D9" s="55">
        <f t="shared" si="0"/>
        <v>0</v>
      </c>
      <c r="E9" s="143"/>
      <c r="F9" s="143"/>
      <c r="G9" s="143"/>
      <c r="H9" s="27">
        <f t="shared" si="1"/>
        <v>0</v>
      </c>
      <c r="I9" s="57"/>
      <c r="J9" s="57"/>
      <c r="K9" s="130"/>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2:37" ht="15">
      <c r="B10" s="16">
        <f>'1 Enterprises'!I5</f>
        <v>0</v>
      </c>
      <c r="C10" s="142"/>
      <c r="D10" s="55">
        <f t="shared" si="0"/>
        <v>0</v>
      </c>
      <c r="E10" s="143"/>
      <c r="F10" s="143"/>
      <c r="G10" s="143"/>
      <c r="H10" s="27">
        <f t="shared" si="1"/>
        <v>0</v>
      </c>
      <c r="I10" s="57"/>
      <c r="J10" s="57"/>
      <c r="K10" s="130"/>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2:37" ht="15">
      <c r="B11" s="16">
        <f>'1 Enterprises'!J5</f>
        <v>0</v>
      </c>
      <c r="C11" s="142"/>
      <c r="D11" s="55">
        <f t="shared" si="0"/>
        <v>0</v>
      </c>
      <c r="E11" s="143"/>
      <c r="F11" s="143"/>
      <c r="G11" s="143"/>
      <c r="H11" s="27">
        <f t="shared" si="1"/>
        <v>0</v>
      </c>
      <c r="I11" s="57"/>
      <c r="J11" s="57"/>
      <c r="K11" s="130"/>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2:37" ht="15">
      <c r="B12" s="16">
        <f>'1 Enterprises'!K5</f>
        <v>0</v>
      </c>
      <c r="C12" s="142"/>
      <c r="D12" s="55">
        <f t="shared" si="0"/>
        <v>0</v>
      </c>
      <c r="E12" s="143"/>
      <c r="F12" s="143"/>
      <c r="G12" s="143"/>
      <c r="H12" s="27">
        <f t="shared" si="1"/>
        <v>0</v>
      </c>
      <c r="I12" s="57"/>
      <c r="J12" s="57"/>
      <c r="K12" s="130"/>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2:37" ht="15">
      <c r="B13" s="16">
        <f>'1 Enterprises'!L5</f>
        <v>0</v>
      </c>
      <c r="C13" s="142"/>
      <c r="D13" s="55">
        <f t="shared" si="0"/>
        <v>0</v>
      </c>
      <c r="E13" s="143"/>
      <c r="F13" s="143"/>
      <c r="G13" s="143"/>
      <c r="H13" s="27">
        <f t="shared" si="1"/>
        <v>0</v>
      </c>
      <c r="I13" s="57"/>
      <c r="J13" s="57"/>
      <c r="K13" s="130"/>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2:37" ht="15">
      <c r="B14" s="16">
        <f>'1 Enterprises'!M5</f>
        <v>0</v>
      </c>
      <c r="C14" s="142"/>
      <c r="D14" s="55">
        <f t="shared" si="0"/>
        <v>0</v>
      </c>
      <c r="E14" s="143"/>
      <c r="F14" s="143"/>
      <c r="G14" s="143"/>
      <c r="H14" s="27">
        <f t="shared" si="1"/>
        <v>0</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2:37" ht="15">
      <c r="B15" s="16">
        <f>'1 Enterprises'!N5</f>
        <v>0</v>
      </c>
      <c r="C15" s="142"/>
      <c r="D15" s="55">
        <f t="shared" si="0"/>
        <v>0</v>
      </c>
      <c r="E15" s="143"/>
      <c r="F15" s="143"/>
      <c r="G15" s="143"/>
      <c r="H15" s="27">
        <f t="shared" si="1"/>
        <v>0</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2:37" ht="15">
      <c r="B16" s="16">
        <f>'1 Enterprises'!O5</f>
        <v>0</v>
      </c>
      <c r="C16" s="142"/>
      <c r="D16" s="55">
        <f t="shared" si="0"/>
        <v>0</v>
      </c>
      <c r="E16" s="143"/>
      <c r="F16" s="143"/>
      <c r="G16" s="143"/>
      <c r="H16" s="27">
        <f t="shared" si="1"/>
        <v>0</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2:37" ht="15">
      <c r="B17" s="175">
        <f>'1 Enterprises'!P5</f>
        <v>0</v>
      </c>
      <c r="C17" s="142"/>
      <c r="D17" s="55">
        <f>IF(AND(E17&gt;0,C17&gt;0),(E17/C17),0)</f>
        <v>0</v>
      </c>
      <c r="E17" s="143"/>
      <c r="F17" s="143"/>
      <c r="G17" s="143"/>
      <c r="H17" s="27">
        <f>E17-F17+G17</f>
        <v>0</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2:37" ht="15">
      <c r="B18" s="175">
        <f>'1 Enterprises'!Q5</f>
        <v>0</v>
      </c>
      <c r="C18" s="142"/>
      <c r="D18" s="55">
        <f aca="true" t="shared" si="2" ref="D18:D54">IF(AND(E18&gt;0,C18&gt;0),(E18/C18),0)</f>
        <v>0</v>
      </c>
      <c r="E18" s="143"/>
      <c r="F18" s="143"/>
      <c r="G18" s="143"/>
      <c r="H18" s="27">
        <f aca="true" t="shared" si="3" ref="H18:H54">E18-F18+G18</f>
        <v>0</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2:37" ht="15">
      <c r="B19" s="175">
        <f>'1 Enterprises'!R5</f>
        <v>0</v>
      </c>
      <c r="C19" s="142"/>
      <c r="D19" s="55">
        <f t="shared" si="2"/>
        <v>0</v>
      </c>
      <c r="E19" s="143"/>
      <c r="F19" s="143"/>
      <c r="G19" s="143"/>
      <c r="H19" s="27">
        <f t="shared" si="3"/>
        <v>0</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2:37" ht="15">
      <c r="B20" s="175">
        <f>'1 Enterprises'!S5</f>
        <v>0</v>
      </c>
      <c r="C20" s="142"/>
      <c r="D20" s="55">
        <f t="shared" si="2"/>
        <v>0</v>
      </c>
      <c r="E20" s="143"/>
      <c r="F20" s="143"/>
      <c r="G20" s="143"/>
      <c r="H20" s="27">
        <f t="shared" si="3"/>
        <v>0</v>
      </c>
      <c r="I20" s="57"/>
      <c r="J20" s="57"/>
      <c r="K20" s="130"/>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2:37" ht="15">
      <c r="B21" s="175">
        <f>'1 Enterprises'!T5</f>
        <v>0</v>
      </c>
      <c r="C21" s="142"/>
      <c r="D21" s="55">
        <f t="shared" si="2"/>
        <v>0</v>
      </c>
      <c r="E21" s="143"/>
      <c r="F21" s="143"/>
      <c r="G21" s="143"/>
      <c r="H21" s="27">
        <f t="shared" si="3"/>
        <v>0</v>
      </c>
      <c r="I21" s="57"/>
      <c r="J21" s="57"/>
      <c r="K21" s="130"/>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2:37" ht="15">
      <c r="B22" s="175">
        <f>'1 Enterprises'!U5</f>
        <v>0</v>
      </c>
      <c r="C22" s="142"/>
      <c r="D22" s="55">
        <f t="shared" si="2"/>
        <v>0</v>
      </c>
      <c r="E22" s="143"/>
      <c r="F22" s="143"/>
      <c r="G22" s="143"/>
      <c r="H22" s="27">
        <f t="shared" si="3"/>
        <v>0</v>
      </c>
      <c r="I22" s="57"/>
      <c r="J22" s="57"/>
      <c r="K22" s="130"/>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2:37" ht="15">
      <c r="B23" s="175">
        <f>'1 Enterprises'!V5</f>
        <v>0</v>
      </c>
      <c r="C23" s="142"/>
      <c r="D23" s="55">
        <f t="shared" si="2"/>
        <v>0</v>
      </c>
      <c r="E23" s="143"/>
      <c r="F23" s="143"/>
      <c r="G23" s="143"/>
      <c r="H23" s="27">
        <f t="shared" si="3"/>
        <v>0</v>
      </c>
      <c r="I23" s="57"/>
      <c r="J23" s="57"/>
      <c r="K23" s="130"/>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2:37" ht="15">
      <c r="B24" s="175">
        <f>'1 Enterprises'!W5</f>
        <v>0</v>
      </c>
      <c r="C24" s="142"/>
      <c r="D24" s="55">
        <f t="shared" si="2"/>
        <v>0</v>
      </c>
      <c r="E24" s="143"/>
      <c r="F24" s="143"/>
      <c r="G24" s="143"/>
      <c r="H24" s="27">
        <f t="shared" si="3"/>
        <v>0</v>
      </c>
      <c r="I24" s="57"/>
      <c r="J24" s="57"/>
      <c r="K24" s="130"/>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2:37" ht="15">
      <c r="B25" s="175">
        <f>'1 Enterprises'!X5</f>
        <v>0</v>
      </c>
      <c r="C25" s="142"/>
      <c r="D25" s="55">
        <f t="shared" si="2"/>
        <v>0</v>
      </c>
      <c r="E25" s="143"/>
      <c r="F25" s="143"/>
      <c r="G25" s="143"/>
      <c r="H25" s="27">
        <f t="shared" si="3"/>
        <v>0</v>
      </c>
      <c r="I25" s="57"/>
      <c r="J25" s="57"/>
      <c r="K25" s="130"/>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2:37" ht="15">
      <c r="B26" s="175">
        <f>'1 Enterprises'!Y5</f>
        <v>0</v>
      </c>
      <c r="C26" s="142"/>
      <c r="D26" s="55">
        <f t="shared" si="2"/>
        <v>0</v>
      </c>
      <c r="E26" s="143"/>
      <c r="F26" s="143"/>
      <c r="G26" s="143"/>
      <c r="H26" s="27">
        <f t="shared" si="3"/>
        <v>0</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2:37" ht="15">
      <c r="B27" s="175">
        <f>'1 Enterprises'!Z5</f>
        <v>0</v>
      </c>
      <c r="C27" s="142"/>
      <c r="D27" s="55">
        <f t="shared" si="2"/>
        <v>0</v>
      </c>
      <c r="E27" s="143"/>
      <c r="F27" s="143"/>
      <c r="G27" s="143"/>
      <c r="H27" s="27">
        <f t="shared" si="3"/>
        <v>0</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2:37" ht="15">
      <c r="B28" s="175">
        <f>'1 Enterprises'!AA5</f>
        <v>0</v>
      </c>
      <c r="C28" s="142"/>
      <c r="D28" s="55">
        <f t="shared" si="2"/>
        <v>0</v>
      </c>
      <c r="E28" s="143"/>
      <c r="F28" s="143"/>
      <c r="G28" s="143"/>
      <c r="H28" s="27">
        <f t="shared" si="3"/>
        <v>0</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2:37" ht="15">
      <c r="B29" s="175">
        <f>'1 Enterprises'!AB5</f>
        <v>0</v>
      </c>
      <c r="C29" s="142"/>
      <c r="D29" s="55">
        <f t="shared" si="2"/>
        <v>0</v>
      </c>
      <c r="E29" s="143"/>
      <c r="F29" s="143"/>
      <c r="G29" s="143"/>
      <c r="H29" s="27">
        <f t="shared" si="3"/>
        <v>0</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2:37" ht="15">
      <c r="B30" s="175">
        <f>'1 Enterprises'!AC5</f>
        <v>0</v>
      </c>
      <c r="C30" s="142"/>
      <c r="D30" s="55">
        <f t="shared" si="2"/>
        <v>0</v>
      </c>
      <c r="E30" s="143"/>
      <c r="F30" s="143"/>
      <c r="G30" s="143"/>
      <c r="H30" s="27">
        <f t="shared" si="3"/>
        <v>0</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2:37" ht="15">
      <c r="B31" s="175">
        <f>'1 Enterprises'!AD5</f>
        <v>0</v>
      </c>
      <c r="C31" s="142"/>
      <c r="D31" s="55">
        <f t="shared" si="2"/>
        <v>0</v>
      </c>
      <c r="E31" s="143"/>
      <c r="F31" s="143"/>
      <c r="G31" s="143"/>
      <c r="H31" s="27">
        <f t="shared" si="3"/>
        <v>0</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2:37" ht="15">
      <c r="B32" s="175">
        <f>'1 Enterprises'!AE5</f>
        <v>0</v>
      </c>
      <c r="C32" s="142"/>
      <c r="D32" s="55">
        <f t="shared" si="2"/>
        <v>0</v>
      </c>
      <c r="E32" s="143"/>
      <c r="F32" s="143"/>
      <c r="G32" s="143"/>
      <c r="H32" s="27">
        <f t="shared" si="3"/>
        <v>0</v>
      </c>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2:37" ht="15">
      <c r="B33" s="175">
        <f>'1 Enterprises'!AF5</f>
        <v>0</v>
      </c>
      <c r="C33" s="142"/>
      <c r="D33" s="55">
        <f t="shared" si="2"/>
        <v>0</v>
      </c>
      <c r="E33" s="143"/>
      <c r="F33" s="143"/>
      <c r="G33" s="143"/>
      <c r="H33" s="27">
        <f t="shared" si="3"/>
        <v>0</v>
      </c>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row>
    <row r="34" spans="2:37" ht="15">
      <c r="B34" s="175">
        <f>'1 Enterprises'!AG5</f>
        <v>0</v>
      </c>
      <c r="C34" s="142"/>
      <c r="D34" s="55">
        <f t="shared" si="2"/>
        <v>0</v>
      </c>
      <c r="E34" s="143"/>
      <c r="F34" s="143"/>
      <c r="G34" s="143"/>
      <c r="H34" s="27">
        <f t="shared" si="3"/>
        <v>0</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row>
    <row r="35" spans="2:37" ht="15">
      <c r="B35" s="175">
        <f>'1 Enterprises'!AH5</f>
        <v>0</v>
      </c>
      <c r="C35" s="142"/>
      <c r="D35" s="55">
        <f t="shared" si="2"/>
        <v>0</v>
      </c>
      <c r="E35" s="143"/>
      <c r="F35" s="143"/>
      <c r="G35" s="143"/>
      <c r="H35" s="27">
        <f t="shared" si="3"/>
        <v>0</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2:37" ht="15">
      <c r="B36" s="175">
        <f>'1 Enterprises'!AI5</f>
        <v>0</v>
      </c>
      <c r="C36" s="142"/>
      <c r="D36" s="55">
        <f t="shared" si="2"/>
        <v>0</v>
      </c>
      <c r="E36" s="143"/>
      <c r="F36" s="143"/>
      <c r="G36" s="143"/>
      <c r="H36" s="27">
        <f t="shared" si="3"/>
        <v>0</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row>
    <row r="37" spans="2:37" ht="15">
      <c r="B37" s="175">
        <f>'1 Enterprises'!AJ5</f>
        <v>0</v>
      </c>
      <c r="C37" s="142"/>
      <c r="D37" s="55">
        <f t="shared" si="2"/>
        <v>0</v>
      </c>
      <c r="E37" s="143"/>
      <c r="F37" s="143"/>
      <c r="G37" s="143"/>
      <c r="H37" s="27">
        <f t="shared" si="3"/>
        <v>0</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row>
    <row r="38" spans="2:37" ht="15">
      <c r="B38" s="175">
        <f>'1 Enterprises'!AK5</f>
        <v>0</v>
      </c>
      <c r="C38" s="142"/>
      <c r="D38" s="55">
        <f t="shared" si="2"/>
        <v>0</v>
      </c>
      <c r="E38" s="143"/>
      <c r="F38" s="143"/>
      <c r="G38" s="143"/>
      <c r="H38" s="27">
        <f t="shared" si="3"/>
        <v>0</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row>
    <row r="39" spans="2:37" ht="15">
      <c r="B39" s="175">
        <f>'1 Enterprises'!AL5</f>
        <v>0</v>
      </c>
      <c r="C39" s="142"/>
      <c r="D39" s="55">
        <f t="shared" si="2"/>
        <v>0</v>
      </c>
      <c r="E39" s="143"/>
      <c r="F39" s="143"/>
      <c r="G39" s="143"/>
      <c r="H39" s="27">
        <f t="shared" si="3"/>
        <v>0</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pans="2:37" ht="15">
      <c r="B40" s="175">
        <f>'1 Enterprises'!AM5</f>
        <v>0</v>
      </c>
      <c r="C40" s="142"/>
      <c r="D40" s="55">
        <f t="shared" si="2"/>
        <v>0</v>
      </c>
      <c r="E40" s="143"/>
      <c r="F40" s="143"/>
      <c r="G40" s="143"/>
      <c r="H40" s="27">
        <f t="shared" si="3"/>
        <v>0</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row>
    <row r="41" spans="2:37" ht="15">
      <c r="B41" s="175">
        <f>'1 Enterprises'!AN5</f>
        <v>0</v>
      </c>
      <c r="C41" s="142"/>
      <c r="D41" s="55">
        <f t="shared" si="2"/>
        <v>0</v>
      </c>
      <c r="E41" s="143"/>
      <c r="F41" s="143"/>
      <c r="G41" s="143"/>
      <c r="H41" s="27">
        <f t="shared" si="3"/>
        <v>0</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2:37" ht="15">
      <c r="B42" s="175">
        <f>'1 Enterprises'!AO5</f>
        <v>0</v>
      </c>
      <c r="C42" s="142"/>
      <c r="D42" s="55">
        <f t="shared" si="2"/>
        <v>0</v>
      </c>
      <c r="E42" s="143"/>
      <c r="F42" s="143"/>
      <c r="G42" s="143"/>
      <c r="H42" s="27">
        <f t="shared" si="3"/>
        <v>0</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2:37" ht="15">
      <c r="B43" s="175">
        <f>'1 Enterprises'!AP5</f>
        <v>0</v>
      </c>
      <c r="C43" s="142"/>
      <c r="D43" s="55">
        <f t="shared" si="2"/>
        <v>0</v>
      </c>
      <c r="E43" s="143"/>
      <c r="F43" s="143"/>
      <c r="G43" s="143"/>
      <c r="H43" s="27">
        <f t="shared" si="3"/>
        <v>0</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37" ht="15">
      <c r="B44" s="175">
        <f>'1 Enterprises'!AQ5</f>
        <v>0</v>
      </c>
      <c r="C44" s="142"/>
      <c r="D44" s="55">
        <f t="shared" si="2"/>
        <v>0</v>
      </c>
      <c r="E44" s="143"/>
      <c r="F44" s="143"/>
      <c r="G44" s="143"/>
      <c r="H44" s="27">
        <f t="shared" si="3"/>
        <v>0</v>
      </c>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2:37" ht="15">
      <c r="B45" s="175">
        <f>'1 Enterprises'!AR5</f>
        <v>0</v>
      </c>
      <c r="C45" s="142"/>
      <c r="D45" s="55">
        <f t="shared" si="2"/>
        <v>0</v>
      </c>
      <c r="E45" s="143"/>
      <c r="F45" s="143"/>
      <c r="G45" s="143"/>
      <c r="H45" s="27">
        <f t="shared" si="3"/>
        <v>0</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2:37" ht="15">
      <c r="B46" s="175">
        <f>'1 Enterprises'!AS5</f>
        <v>0</v>
      </c>
      <c r="C46" s="142"/>
      <c r="D46" s="55">
        <f t="shared" si="2"/>
        <v>0</v>
      </c>
      <c r="E46" s="143"/>
      <c r="F46" s="143"/>
      <c r="G46" s="143"/>
      <c r="H46" s="27">
        <f t="shared" si="3"/>
        <v>0</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2:37" ht="15">
      <c r="B47" s="175">
        <f>'1 Enterprises'!AT5</f>
        <v>0</v>
      </c>
      <c r="C47" s="142"/>
      <c r="D47" s="55">
        <f t="shared" si="2"/>
        <v>0</v>
      </c>
      <c r="E47" s="143"/>
      <c r="F47" s="143"/>
      <c r="G47" s="143"/>
      <c r="H47" s="27">
        <f t="shared" si="3"/>
        <v>0</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2:37" ht="15">
      <c r="B48" s="175">
        <f>'1 Enterprises'!AU5</f>
        <v>0</v>
      </c>
      <c r="C48" s="142"/>
      <c r="D48" s="55">
        <f t="shared" si="2"/>
        <v>0</v>
      </c>
      <c r="E48" s="143"/>
      <c r="F48" s="143"/>
      <c r="G48" s="143"/>
      <c r="H48" s="27">
        <f t="shared" si="3"/>
        <v>0</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2:37" ht="15">
      <c r="B49" s="175">
        <f>'1 Enterprises'!AV5</f>
        <v>0</v>
      </c>
      <c r="C49" s="142"/>
      <c r="D49" s="55">
        <f t="shared" si="2"/>
        <v>0</v>
      </c>
      <c r="E49" s="143"/>
      <c r="F49" s="143"/>
      <c r="G49" s="143"/>
      <c r="H49" s="27">
        <f t="shared" si="3"/>
        <v>0</v>
      </c>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2:37" ht="15">
      <c r="B50" s="175">
        <f>'1 Enterprises'!AW5</f>
        <v>0</v>
      </c>
      <c r="C50" s="142"/>
      <c r="D50" s="55">
        <f t="shared" si="2"/>
        <v>0</v>
      </c>
      <c r="E50" s="143"/>
      <c r="F50" s="143"/>
      <c r="G50" s="143"/>
      <c r="H50" s="27">
        <f t="shared" si="3"/>
        <v>0</v>
      </c>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15">
      <c r="B51" s="175">
        <f>'1 Enterprises'!AX5</f>
        <v>0</v>
      </c>
      <c r="C51" s="142"/>
      <c r="D51" s="55">
        <f t="shared" si="2"/>
        <v>0</v>
      </c>
      <c r="E51" s="143"/>
      <c r="F51" s="143"/>
      <c r="G51" s="143"/>
      <c r="H51" s="27">
        <f t="shared" si="3"/>
        <v>0</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15">
      <c r="B52" s="175">
        <f>'1 Enterprises'!AY5</f>
        <v>0</v>
      </c>
      <c r="C52" s="142"/>
      <c r="D52" s="55">
        <f t="shared" si="2"/>
        <v>0</v>
      </c>
      <c r="E52" s="143"/>
      <c r="F52" s="143"/>
      <c r="G52" s="143"/>
      <c r="H52" s="27">
        <f t="shared" si="3"/>
        <v>0</v>
      </c>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2:37" ht="15">
      <c r="B53" s="175">
        <f>'1 Enterprises'!AZ5</f>
        <v>0</v>
      </c>
      <c r="C53" s="142"/>
      <c r="D53" s="55">
        <f t="shared" si="2"/>
        <v>0</v>
      </c>
      <c r="E53" s="143"/>
      <c r="F53" s="143"/>
      <c r="G53" s="143"/>
      <c r="H53" s="27">
        <f t="shared" si="3"/>
        <v>0</v>
      </c>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2:37" ht="15">
      <c r="B54" s="175">
        <f>'1 Enterprises'!BA5</f>
        <v>0</v>
      </c>
      <c r="C54" s="142"/>
      <c r="D54" s="55">
        <f t="shared" si="2"/>
        <v>0</v>
      </c>
      <c r="E54" s="143"/>
      <c r="F54" s="143"/>
      <c r="G54" s="143"/>
      <c r="H54" s="27">
        <f t="shared" si="3"/>
        <v>0</v>
      </c>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row>
    <row r="55" spans="2:8" s="175" customFormat="1" ht="15">
      <c r="B55" s="142" t="s">
        <v>333</v>
      </c>
      <c r="C55" s="16"/>
      <c r="D55" s="55"/>
      <c r="E55" s="143"/>
      <c r="F55" s="143"/>
      <c r="G55" s="143"/>
      <c r="H55" s="27">
        <f>E55-F55+G55</f>
        <v>0</v>
      </c>
    </row>
    <row r="56" spans="2:37" ht="15">
      <c r="B56" s="142" t="s">
        <v>337</v>
      </c>
      <c r="C56" s="16"/>
      <c r="D56" s="55"/>
      <c r="E56" s="143"/>
      <c r="F56" s="143"/>
      <c r="G56" s="143"/>
      <c r="H56" s="27">
        <f>E56-F56+G56</f>
        <v>0</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row>
    <row r="57" spans="2:37" ht="15.75">
      <c r="B57" s="28" t="s">
        <v>70</v>
      </c>
      <c r="C57" s="16"/>
      <c r="D57" s="18"/>
      <c r="E57" s="193">
        <f>SUM(E5:E56)</f>
        <v>0</v>
      </c>
      <c r="F57" s="193">
        <f>SUM(F5:F56)</f>
        <v>0</v>
      </c>
      <c r="G57" s="193">
        <f>SUM(G5:G56)</f>
        <v>0</v>
      </c>
      <c r="H57" s="193">
        <f>SUM(H5:H56)</f>
        <v>0</v>
      </c>
      <c r="I57" s="198"/>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row r="58" spans="2:37" ht="12.75">
      <c r="B58" s="126"/>
      <c r="C58" s="58"/>
      <c r="D58" s="59"/>
      <c r="E58" s="59" t="s">
        <v>106</v>
      </c>
      <c r="F58" s="59" t="s">
        <v>1</v>
      </c>
      <c r="G58" s="56" t="s">
        <v>2</v>
      </c>
      <c r="H58" s="129" t="s">
        <v>3</v>
      </c>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row>
    <row r="59" spans="2:37" ht="13.5">
      <c r="B59" s="13"/>
      <c r="G59" t="s">
        <v>71</v>
      </c>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row>
    <row r="60" spans="2:37" ht="15.75">
      <c r="B60" s="14" t="s">
        <v>223</v>
      </c>
      <c r="D60" s="234">
        <f>E1</f>
        <v>-1</v>
      </c>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row>
    <row r="61" spans="2:37" ht="15.75">
      <c r="B61" s="17" t="s">
        <v>214</v>
      </c>
      <c r="C61" s="18"/>
      <c r="D61" s="18"/>
      <c r="E61" s="16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row>
    <row r="62" spans="2:37" ht="15">
      <c r="B62" s="22" t="s">
        <v>368</v>
      </c>
      <c r="C62" s="19"/>
      <c r="D62" s="143"/>
      <c r="E62" s="123"/>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row>
    <row r="63" spans="2:37" ht="15">
      <c r="B63" s="22" t="s">
        <v>253</v>
      </c>
      <c r="C63" s="18"/>
      <c r="D63" s="143"/>
      <c r="E63" s="123"/>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2:37" ht="15">
      <c r="B64" s="22" t="s">
        <v>254</v>
      </c>
      <c r="C64" s="18"/>
      <c r="D64" s="143"/>
      <c r="E64" s="123"/>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row>
    <row r="65" spans="2:37" ht="38.25">
      <c r="B65" s="166" t="s">
        <v>448</v>
      </c>
      <c r="C65" s="18"/>
      <c r="D65" s="143"/>
      <c r="E65" s="123"/>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row>
    <row r="66" spans="2:5" ht="15">
      <c r="B66" s="22" t="s">
        <v>255</v>
      </c>
      <c r="C66" s="18"/>
      <c r="D66" s="143"/>
      <c r="E66" s="123"/>
    </row>
    <row r="67" spans="2:5" ht="15">
      <c r="B67" s="22" t="s">
        <v>256</v>
      </c>
      <c r="C67" s="18"/>
      <c r="D67" s="143"/>
      <c r="E67" s="123"/>
    </row>
    <row r="68" spans="2:5" ht="15">
      <c r="B68" s="22" t="s">
        <v>425</v>
      </c>
      <c r="C68" s="18"/>
      <c r="D68" s="143"/>
      <c r="E68" s="123"/>
    </row>
    <row r="69" spans="2:5" ht="15">
      <c r="B69" s="47" t="s">
        <v>427</v>
      </c>
      <c r="C69" s="18"/>
      <c r="D69" s="143"/>
      <c r="E69" s="123"/>
    </row>
    <row r="70" spans="2:5" ht="15">
      <c r="B70" s="22" t="s">
        <v>426</v>
      </c>
      <c r="C70" s="18"/>
      <c r="D70" s="143"/>
      <c r="E70" s="123"/>
    </row>
    <row r="71" spans="2:5" ht="15">
      <c r="B71" s="22" t="s">
        <v>424</v>
      </c>
      <c r="C71" s="18"/>
      <c r="D71" s="143"/>
      <c r="E71" s="123"/>
    </row>
    <row r="72" spans="2:5" ht="15">
      <c r="B72" s="47" t="s">
        <v>257</v>
      </c>
      <c r="C72" s="18"/>
      <c r="D72" s="143"/>
      <c r="E72" s="123"/>
    </row>
    <row r="73" spans="2:5" ht="15">
      <c r="B73" s="142" t="s">
        <v>258</v>
      </c>
      <c r="C73" s="18"/>
      <c r="D73" s="143"/>
      <c r="E73" s="123"/>
    </row>
    <row r="74" spans="2:6" ht="15">
      <c r="B74" s="142" t="s">
        <v>259</v>
      </c>
      <c r="C74" s="18"/>
      <c r="D74" s="143"/>
      <c r="E74" s="218" t="s">
        <v>459</v>
      </c>
      <c r="F74" s="197"/>
    </row>
    <row r="75" spans="2:7" ht="15">
      <c r="B75" s="142" t="s">
        <v>149</v>
      </c>
      <c r="C75" s="18"/>
      <c r="D75" s="143"/>
      <c r="E75" s="123">
        <f>SUM(D62:D75)</f>
        <v>0</v>
      </c>
      <c r="F75" s="194"/>
      <c r="G75" s="25"/>
    </row>
    <row r="76" spans="2:7" ht="12.75">
      <c r="B76" s="123"/>
      <c r="C76" s="123"/>
      <c r="D76" s="123"/>
      <c r="E76" s="123"/>
      <c r="F76" s="194"/>
      <c r="G76" s="25"/>
    </row>
    <row r="77" spans="2:7" ht="15.75">
      <c r="B77" s="17" t="s">
        <v>322</v>
      </c>
      <c r="C77" s="18"/>
      <c r="D77" s="29"/>
      <c r="F77" s="24"/>
      <c r="G77" s="24"/>
    </row>
    <row r="78" spans="2:6" ht="15">
      <c r="B78" s="22" t="s">
        <v>361</v>
      </c>
      <c r="C78" s="18"/>
      <c r="D78" s="143"/>
      <c r="F78" s="197" t="s">
        <v>429</v>
      </c>
    </row>
    <row r="79" spans="2:6" ht="15">
      <c r="B79" s="22" t="s">
        <v>428</v>
      </c>
      <c r="C79" s="18"/>
      <c r="D79" s="143"/>
      <c r="F79" s="194">
        <f>D68+D69+D70+D79</f>
        <v>0</v>
      </c>
    </row>
    <row r="80" spans="2:4" ht="15">
      <c r="B80" s="22" t="s">
        <v>227</v>
      </c>
      <c r="C80" s="18"/>
      <c r="D80" s="143"/>
    </row>
    <row r="81" spans="2:4" ht="15">
      <c r="B81" s="22" t="s">
        <v>228</v>
      </c>
      <c r="C81" s="18"/>
      <c r="D81" s="143"/>
    </row>
    <row r="82" spans="2:4" ht="15">
      <c r="B82" s="22" t="s">
        <v>229</v>
      </c>
      <c r="C82" s="18"/>
      <c r="D82" s="143"/>
    </row>
    <row r="83" spans="2:4" ht="15">
      <c r="B83" s="22" t="s">
        <v>343</v>
      </c>
      <c r="C83" s="18"/>
      <c r="D83" s="143"/>
    </row>
    <row r="84" spans="2:4" ht="15">
      <c r="B84" s="22" t="s">
        <v>230</v>
      </c>
      <c r="C84" s="18"/>
      <c r="D84" s="143"/>
    </row>
    <row r="85" spans="2:4" ht="15">
      <c r="B85" s="163" t="s">
        <v>363</v>
      </c>
      <c r="C85" s="18" t="s">
        <v>460</v>
      </c>
      <c r="D85" s="143"/>
    </row>
    <row r="86" spans="2:4" ht="15">
      <c r="B86" s="142" t="s">
        <v>224</v>
      </c>
      <c r="C86" s="18"/>
      <c r="D86" s="143"/>
    </row>
    <row r="87" spans="2:4" ht="15">
      <c r="B87" s="142" t="s">
        <v>231</v>
      </c>
      <c r="C87" s="18"/>
      <c r="D87" s="143"/>
    </row>
    <row r="88" spans="2:4" ht="15">
      <c r="B88" s="142" t="s">
        <v>232</v>
      </c>
      <c r="C88" s="18"/>
      <c r="D88" s="143"/>
    </row>
    <row r="89" spans="2:4" ht="15">
      <c r="B89" s="142" t="s">
        <v>225</v>
      </c>
      <c r="C89" s="18"/>
      <c r="D89" s="143"/>
    </row>
    <row r="90" spans="2:5" ht="15">
      <c r="B90" s="142" t="s">
        <v>226</v>
      </c>
      <c r="C90" s="18"/>
      <c r="D90" s="143"/>
      <c r="E90" t="s">
        <v>81</v>
      </c>
    </row>
    <row r="91" ht="12.75">
      <c r="E91" s="24">
        <f>SUM(D78:D90)</f>
        <v>0</v>
      </c>
    </row>
    <row r="92" spans="2:4" ht="16.5">
      <c r="B92" s="20" t="s">
        <v>72</v>
      </c>
      <c r="C92" s="18" t="s">
        <v>73</v>
      </c>
      <c r="D92" s="238">
        <f>SUM(D62:D90)</f>
        <v>0</v>
      </c>
    </row>
    <row r="93" spans="2:4" ht="15.75">
      <c r="B93" s="21" t="s">
        <v>261</v>
      </c>
      <c r="C93" s="18"/>
      <c r="D93" s="195">
        <f>H57-D92</f>
        <v>0</v>
      </c>
    </row>
    <row r="94" ht="13.5">
      <c r="B94" s="15"/>
    </row>
    <row r="95" spans="2:6" ht="14.25">
      <c r="B95" s="196" t="s">
        <v>362</v>
      </c>
      <c r="F95" s="168"/>
    </row>
    <row r="96" ht="12.75">
      <c r="B96" s="16"/>
    </row>
    <row r="101" ht="12.75">
      <c r="C101" s="15"/>
    </row>
  </sheetData>
  <sheetProtection sheet="1" objects="1" scenarios="1"/>
  <mergeCells count="1">
    <mergeCell ref="B3:B4"/>
  </mergeCells>
  <printOptions/>
  <pageMargins left="0.75" right="0.75" top="1" bottom="1" header="0.5" footer="0.5"/>
  <pageSetup fitToHeight="1" fitToWidth="1" horizontalDpi="600" verticalDpi="600" orientation="portrait" scale="73"/>
  <legacyDrawing r:id="rId2"/>
</worksheet>
</file>

<file path=xl/worksheets/sheet4.xml><?xml version="1.0" encoding="utf-8"?>
<worksheet xmlns="http://schemas.openxmlformats.org/spreadsheetml/2006/main" xmlns:r="http://schemas.openxmlformats.org/officeDocument/2006/relationships">
  <dimension ref="B1:N53"/>
  <sheetViews>
    <sheetView zoomScale="150" zoomScaleNormal="15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1.8515625" style="23" customWidth="1"/>
    <col min="2" max="2" width="9.140625" style="23" customWidth="1"/>
    <col min="3" max="3" width="14.28125" style="78" bestFit="1" customWidth="1"/>
    <col min="4" max="4" width="17.421875" style="23" customWidth="1"/>
    <col min="5" max="5" width="8.00390625" style="23" customWidth="1"/>
    <col min="6" max="6" width="10.140625" style="23" customWidth="1"/>
    <col min="7" max="7" width="10.7109375" style="23" customWidth="1"/>
    <col min="8" max="8" width="8.00390625" style="23" customWidth="1"/>
    <col min="9" max="9" width="11.7109375" style="23" customWidth="1"/>
    <col min="10" max="10" width="11.28125" style="23" customWidth="1"/>
    <col min="11" max="11" width="12.421875" style="23" customWidth="1"/>
    <col min="12" max="12" width="13.00390625" style="23" customWidth="1"/>
    <col min="13" max="13" width="18.421875" style="23" customWidth="1"/>
    <col min="14" max="14" width="9.8515625" style="23" customWidth="1"/>
    <col min="15" max="15" width="11.421875" style="23" customWidth="1"/>
    <col min="16" max="16384" width="9.140625" style="23" customWidth="1"/>
  </cols>
  <sheetData>
    <row r="1" spans="2:6" ht="18" customHeight="1">
      <c r="B1" s="170" t="s">
        <v>35</v>
      </c>
      <c r="C1" s="170"/>
      <c r="D1" s="170"/>
      <c r="E1" s="170"/>
      <c r="F1" s="170"/>
    </row>
    <row r="2" spans="3:14" ht="76.5">
      <c r="C2" s="88" t="s">
        <v>89</v>
      </c>
      <c r="D2" s="88" t="s">
        <v>318</v>
      </c>
      <c r="E2" s="88" t="s">
        <v>319</v>
      </c>
      <c r="F2" s="88" t="s">
        <v>320</v>
      </c>
      <c r="G2" s="88" t="s">
        <v>206</v>
      </c>
      <c r="H2" s="88" t="s">
        <v>207</v>
      </c>
      <c r="I2" s="88" t="s">
        <v>210</v>
      </c>
      <c r="J2" s="48" t="s">
        <v>209</v>
      </c>
      <c r="K2" s="88" t="s">
        <v>396</v>
      </c>
      <c r="L2" s="88" t="s">
        <v>208</v>
      </c>
      <c r="M2" s="88" t="s">
        <v>395</v>
      </c>
      <c r="N2" s="88" t="s">
        <v>423</v>
      </c>
    </row>
    <row r="3" spans="3:14" ht="12.75">
      <c r="C3" s="88"/>
      <c r="D3" s="88"/>
      <c r="E3" s="88"/>
      <c r="F3" s="88"/>
      <c r="G3" s="88"/>
      <c r="H3" s="88"/>
      <c r="I3" s="88"/>
      <c r="J3" s="124"/>
      <c r="K3" s="88"/>
      <c r="L3" s="88"/>
      <c r="M3" s="88"/>
      <c r="N3" s="88"/>
    </row>
    <row r="4" spans="2:14" ht="12.75">
      <c r="B4" s="23" t="s">
        <v>173</v>
      </c>
      <c r="C4" s="91">
        <f>'2 Income Statement'!B5</f>
        <v>0</v>
      </c>
      <c r="D4" s="142"/>
      <c r="E4" s="142"/>
      <c r="F4" s="144"/>
      <c r="G4" s="142"/>
      <c r="H4" s="142"/>
      <c r="I4" s="132"/>
      <c r="J4" s="178">
        <f>G4*I4</f>
        <v>0</v>
      </c>
      <c r="K4" s="125">
        <f>E4</f>
        <v>0</v>
      </c>
      <c r="L4" s="153"/>
      <c r="M4" s="153"/>
      <c r="N4" s="94">
        <f>IF(J4&gt;0,((D4*(F4/J4)*L4)/M4),0)</f>
        <v>0</v>
      </c>
    </row>
    <row r="5" spans="2:14" ht="12.75">
      <c r="B5" s="23" t="s">
        <v>174</v>
      </c>
      <c r="C5" s="96">
        <f>'2 Income Statement'!B6</f>
        <v>0</v>
      </c>
      <c r="D5" s="142"/>
      <c r="E5" s="142"/>
      <c r="F5" s="144"/>
      <c r="G5" s="142"/>
      <c r="H5" s="142"/>
      <c r="I5" s="132"/>
      <c r="J5" s="178">
        <f aca="true" t="shared" si="0" ref="J5:J17">G5*I5</f>
        <v>0</v>
      </c>
      <c r="K5" s="125">
        <f aca="true" t="shared" si="1" ref="K5:K17">E5</f>
        <v>0</v>
      </c>
      <c r="L5" s="153"/>
      <c r="M5" s="153"/>
      <c r="N5" s="94">
        <f aca="true" t="shared" si="2" ref="N5:N17">IF(J5&gt;0,((D5*(F5/J5)*L5)/M5),0)</f>
        <v>0</v>
      </c>
    </row>
    <row r="6" spans="2:14" ht="12.75">
      <c r="B6" s="23" t="s">
        <v>175</v>
      </c>
      <c r="C6" s="96">
        <f>'2 Income Statement'!B7</f>
        <v>0</v>
      </c>
      <c r="D6" s="142"/>
      <c r="E6" s="142"/>
      <c r="F6" s="144"/>
      <c r="G6" s="142"/>
      <c r="H6" s="142"/>
      <c r="I6" s="132"/>
      <c r="J6" s="178">
        <f t="shared" si="0"/>
        <v>0</v>
      </c>
      <c r="K6" s="125">
        <f t="shared" si="1"/>
        <v>0</v>
      </c>
      <c r="L6" s="153"/>
      <c r="M6" s="153"/>
      <c r="N6" s="94">
        <f t="shared" si="2"/>
        <v>0</v>
      </c>
    </row>
    <row r="7" spans="2:14" ht="12.75">
      <c r="B7" s="23" t="s">
        <v>176</v>
      </c>
      <c r="C7" s="91">
        <f>'2 Income Statement'!B8</f>
        <v>0</v>
      </c>
      <c r="D7" s="142"/>
      <c r="E7" s="142"/>
      <c r="F7" s="144"/>
      <c r="G7" s="142"/>
      <c r="H7" s="142"/>
      <c r="I7" s="132"/>
      <c r="J7" s="178">
        <f t="shared" si="0"/>
        <v>0</v>
      </c>
      <c r="K7" s="125">
        <f t="shared" si="1"/>
        <v>0</v>
      </c>
      <c r="L7" s="153"/>
      <c r="M7" s="153"/>
      <c r="N7" s="94">
        <f t="shared" si="2"/>
        <v>0</v>
      </c>
    </row>
    <row r="8" spans="2:14" ht="12.75">
      <c r="B8" s="23" t="s">
        <v>177</v>
      </c>
      <c r="C8" s="96">
        <f>'2 Income Statement'!B9</f>
        <v>0</v>
      </c>
      <c r="D8" s="142"/>
      <c r="E8" s="142"/>
      <c r="F8" s="144"/>
      <c r="G8" s="142"/>
      <c r="H8" s="142"/>
      <c r="I8" s="132"/>
      <c r="J8" s="178">
        <f t="shared" si="0"/>
        <v>0</v>
      </c>
      <c r="K8" s="125">
        <f t="shared" si="1"/>
        <v>0</v>
      </c>
      <c r="L8" s="153"/>
      <c r="M8" s="153"/>
      <c r="N8" s="94">
        <f t="shared" si="2"/>
        <v>0</v>
      </c>
    </row>
    <row r="9" spans="2:14" ht="12.75">
      <c r="B9" s="23" t="s">
        <v>178</v>
      </c>
      <c r="C9" s="96">
        <f>'2 Income Statement'!B10</f>
        <v>0</v>
      </c>
      <c r="D9" s="142"/>
      <c r="E9" s="142"/>
      <c r="F9" s="144"/>
      <c r="G9" s="142"/>
      <c r="H9" s="142"/>
      <c r="I9" s="132"/>
      <c r="J9" s="178">
        <f t="shared" si="0"/>
        <v>0</v>
      </c>
      <c r="K9" s="125">
        <f t="shared" si="1"/>
        <v>0</v>
      </c>
      <c r="L9" s="153"/>
      <c r="M9" s="153"/>
      <c r="N9" s="94">
        <f t="shared" si="2"/>
        <v>0</v>
      </c>
    </row>
    <row r="10" spans="2:14" ht="12.75">
      <c r="B10" s="23" t="s">
        <v>179</v>
      </c>
      <c r="C10" s="91">
        <f>'2 Income Statement'!B11</f>
        <v>0</v>
      </c>
      <c r="D10" s="142"/>
      <c r="E10" s="142"/>
      <c r="F10" s="144"/>
      <c r="G10" s="142"/>
      <c r="H10" s="142"/>
      <c r="I10" s="132"/>
      <c r="J10" s="178">
        <f t="shared" si="0"/>
        <v>0</v>
      </c>
      <c r="K10" s="125">
        <f t="shared" si="1"/>
        <v>0</v>
      </c>
      <c r="L10" s="153"/>
      <c r="M10" s="153"/>
      <c r="N10" s="94">
        <f t="shared" si="2"/>
        <v>0</v>
      </c>
    </row>
    <row r="11" spans="2:14" ht="12.75">
      <c r="B11" s="23" t="s">
        <v>180</v>
      </c>
      <c r="C11" s="96">
        <f>'2 Income Statement'!B12</f>
        <v>0</v>
      </c>
      <c r="D11" s="142"/>
      <c r="E11" s="142"/>
      <c r="F11" s="144"/>
      <c r="G11" s="142"/>
      <c r="H11" s="142"/>
      <c r="I11" s="132"/>
      <c r="J11" s="178">
        <f t="shared" si="0"/>
        <v>0</v>
      </c>
      <c r="K11" s="125">
        <f t="shared" si="1"/>
        <v>0</v>
      </c>
      <c r="L11" s="153"/>
      <c r="M11" s="153"/>
      <c r="N11" s="94">
        <f t="shared" si="2"/>
        <v>0</v>
      </c>
    </row>
    <row r="12" spans="2:14" ht="12.75">
      <c r="B12" s="23" t="s">
        <v>181</v>
      </c>
      <c r="C12" s="96">
        <f>'2 Income Statement'!B13</f>
        <v>0</v>
      </c>
      <c r="D12" s="142"/>
      <c r="E12" s="142"/>
      <c r="F12" s="144"/>
      <c r="G12" s="142"/>
      <c r="H12" s="142"/>
      <c r="I12" s="132"/>
      <c r="J12" s="178">
        <f t="shared" si="0"/>
        <v>0</v>
      </c>
      <c r="K12" s="125">
        <f t="shared" si="1"/>
        <v>0</v>
      </c>
      <c r="L12" s="153"/>
      <c r="M12" s="153"/>
      <c r="N12" s="94">
        <f t="shared" si="2"/>
        <v>0</v>
      </c>
    </row>
    <row r="13" spans="2:14" ht="12.75">
      <c r="B13" s="23" t="s">
        <v>182</v>
      </c>
      <c r="C13" s="91">
        <f>'2 Income Statement'!B14</f>
        <v>0</v>
      </c>
      <c r="D13" s="142"/>
      <c r="E13" s="142"/>
      <c r="F13" s="144"/>
      <c r="G13" s="142"/>
      <c r="H13" s="142"/>
      <c r="I13" s="132"/>
      <c r="J13" s="178">
        <f t="shared" si="0"/>
        <v>0</v>
      </c>
      <c r="K13" s="125">
        <f t="shared" si="1"/>
        <v>0</v>
      </c>
      <c r="L13" s="153"/>
      <c r="M13" s="153"/>
      <c r="N13" s="94">
        <f t="shared" si="2"/>
        <v>0</v>
      </c>
    </row>
    <row r="14" spans="2:14" ht="12.75">
      <c r="B14" s="23" t="s">
        <v>183</v>
      </c>
      <c r="C14" s="96">
        <f>'2 Income Statement'!B15</f>
        <v>0</v>
      </c>
      <c r="D14" s="142"/>
      <c r="E14" s="142"/>
      <c r="F14" s="144"/>
      <c r="G14" s="142"/>
      <c r="H14" s="142"/>
      <c r="I14" s="132"/>
      <c r="J14" s="178">
        <f t="shared" si="0"/>
        <v>0</v>
      </c>
      <c r="K14" s="125">
        <f t="shared" si="1"/>
        <v>0</v>
      </c>
      <c r="L14" s="153"/>
      <c r="M14" s="153"/>
      <c r="N14" s="94">
        <f t="shared" si="2"/>
        <v>0</v>
      </c>
    </row>
    <row r="15" spans="2:14" ht="12.75">
      <c r="B15" s="23" t="s">
        <v>184</v>
      </c>
      <c r="C15" s="91">
        <f>'2 Income Statement'!B16</f>
        <v>0</v>
      </c>
      <c r="D15" s="142"/>
      <c r="E15" s="142"/>
      <c r="F15" s="144"/>
      <c r="G15" s="142"/>
      <c r="H15" s="142"/>
      <c r="I15" s="132"/>
      <c r="J15" s="178">
        <f t="shared" si="0"/>
        <v>0</v>
      </c>
      <c r="K15" s="125">
        <f t="shared" si="1"/>
        <v>0</v>
      </c>
      <c r="L15" s="153"/>
      <c r="M15" s="153"/>
      <c r="N15" s="94">
        <f t="shared" si="2"/>
        <v>0</v>
      </c>
    </row>
    <row r="16" spans="2:14" ht="12.75">
      <c r="B16" s="23" t="s">
        <v>290</v>
      </c>
      <c r="C16" s="96">
        <f>'2 Income Statement'!B17</f>
        <v>0</v>
      </c>
      <c r="D16" s="142"/>
      <c r="E16" s="142"/>
      <c r="F16" s="144"/>
      <c r="G16" s="142"/>
      <c r="H16" s="142"/>
      <c r="I16" s="132"/>
      <c r="J16" s="125">
        <f t="shared" si="0"/>
        <v>0</v>
      </c>
      <c r="K16" s="125">
        <f t="shared" si="1"/>
        <v>0</v>
      </c>
      <c r="L16" s="153"/>
      <c r="M16" s="153"/>
      <c r="N16" s="94">
        <f t="shared" si="2"/>
        <v>0</v>
      </c>
    </row>
    <row r="17" spans="2:14" ht="12.75">
      <c r="B17" s="23" t="s">
        <v>291</v>
      </c>
      <c r="C17" s="164">
        <f>'2 Income Statement'!B18</f>
        <v>0</v>
      </c>
      <c r="D17" s="142"/>
      <c r="E17" s="142"/>
      <c r="F17" s="144"/>
      <c r="G17" s="142"/>
      <c r="H17" s="142"/>
      <c r="I17" s="132"/>
      <c r="J17" s="125">
        <f t="shared" si="0"/>
        <v>0</v>
      </c>
      <c r="K17" s="125">
        <f t="shared" si="1"/>
        <v>0</v>
      </c>
      <c r="L17" s="153"/>
      <c r="M17" s="153"/>
      <c r="N17" s="94">
        <f t="shared" si="2"/>
        <v>0</v>
      </c>
    </row>
    <row r="18" spans="2:14" ht="12.75">
      <c r="B18" s="23" t="s">
        <v>292</v>
      </c>
      <c r="C18" s="164">
        <f>'2 Income Statement'!B19</f>
        <v>0</v>
      </c>
      <c r="D18" s="142"/>
      <c r="E18" s="142"/>
      <c r="F18" s="144"/>
      <c r="G18" s="142"/>
      <c r="H18" s="142"/>
      <c r="I18" s="132"/>
      <c r="J18" s="125">
        <f aca="true" t="shared" si="3" ref="J18:J28">G18*I18</f>
        <v>0</v>
      </c>
      <c r="K18" s="125">
        <f aca="true" t="shared" si="4" ref="K18:K28">E18</f>
        <v>0</v>
      </c>
      <c r="L18" s="153"/>
      <c r="M18" s="153"/>
      <c r="N18" s="94">
        <f aca="true" t="shared" si="5" ref="N18:N28">IF(J18&gt;0,((D18*(F18/J18)*L18)/M18),0)</f>
        <v>0</v>
      </c>
    </row>
    <row r="19" spans="2:14" ht="12.75">
      <c r="B19" s="23" t="s">
        <v>293</v>
      </c>
      <c r="C19" s="164">
        <f>'2 Income Statement'!B20</f>
        <v>0</v>
      </c>
      <c r="D19" s="142"/>
      <c r="E19" s="142"/>
      <c r="F19" s="144"/>
      <c r="G19" s="142"/>
      <c r="H19" s="142"/>
      <c r="I19" s="132"/>
      <c r="J19" s="125">
        <f t="shared" si="3"/>
        <v>0</v>
      </c>
      <c r="K19" s="125">
        <f t="shared" si="4"/>
        <v>0</v>
      </c>
      <c r="L19" s="153"/>
      <c r="M19" s="153"/>
      <c r="N19" s="94">
        <f t="shared" si="5"/>
        <v>0</v>
      </c>
    </row>
    <row r="20" spans="2:14" ht="12.75">
      <c r="B20" s="23" t="s">
        <v>294</v>
      </c>
      <c r="C20" s="164">
        <f>'2 Income Statement'!B21</f>
        <v>0</v>
      </c>
      <c r="D20" s="142"/>
      <c r="E20" s="142"/>
      <c r="F20" s="144"/>
      <c r="G20" s="142"/>
      <c r="H20" s="142"/>
      <c r="I20" s="132"/>
      <c r="J20" s="125">
        <f t="shared" si="3"/>
        <v>0</v>
      </c>
      <c r="K20" s="125">
        <f t="shared" si="4"/>
        <v>0</v>
      </c>
      <c r="L20" s="153"/>
      <c r="M20" s="153"/>
      <c r="N20" s="94">
        <f t="shared" si="5"/>
        <v>0</v>
      </c>
    </row>
    <row r="21" spans="2:14" ht="12.75">
      <c r="B21" s="23" t="s">
        <v>295</v>
      </c>
      <c r="C21" s="164">
        <f>'2 Income Statement'!B22</f>
        <v>0</v>
      </c>
      <c r="D21" s="142"/>
      <c r="E21" s="142"/>
      <c r="F21" s="144"/>
      <c r="G21" s="142"/>
      <c r="H21" s="142"/>
      <c r="I21" s="132"/>
      <c r="J21" s="125">
        <f t="shared" si="3"/>
        <v>0</v>
      </c>
      <c r="K21" s="125">
        <f t="shared" si="4"/>
        <v>0</v>
      </c>
      <c r="L21" s="153"/>
      <c r="M21" s="153"/>
      <c r="N21" s="94">
        <f t="shared" si="5"/>
        <v>0</v>
      </c>
    </row>
    <row r="22" spans="2:14" ht="12.75">
      <c r="B22" s="23" t="s">
        <v>296</v>
      </c>
      <c r="C22" s="164">
        <f>'2 Income Statement'!B23</f>
        <v>0</v>
      </c>
      <c r="D22" s="142"/>
      <c r="E22" s="142"/>
      <c r="F22" s="144"/>
      <c r="G22" s="142"/>
      <c r="H22" s="142"/>
      <c r="I22" s="132"/>
      <c r="J22" s="125">
        <f t="shared" si="3"/>
        <v>0</v>
      </c>
      <c r="K22" s="125">
        <f t="shared" si="4"/>
        <v>0</v>
      </c>
      <c r="L22" s="153"/>
      <c r="M22" s="153"/>
      <c r="N22" s="94">
        <f t="shared" si="5"/>
        <v>0</v>
      </c>
    </row>
    <row r="23" spans="2:14" ht="12.75">
      <c r="B23" s="23" t="s">
        <v>297</v>
      </c>
      <c r="C23" s="164">
        <f>'2 Income Statement'!B24</f>
        <v>0</v>
      </c>
      <c r="D23" s="142"/>
      <c r="E23" s="142"/>
      <c r="F23" s="144"/>
      <c r="G23" s="142"/>
      <c r="H23" s="142"/>
      <c r="I23" s="132"/>
      <c r="J23" s="125">
        <f t="shared" si="3"/>
        <v>0</v>
      </c>
      <c r="K23" s="125">
        <f t="shared" si="4"/>
        <v>0</v>
      </c>
      <c r="L23" s="153"/>
      <c r="M23" s="153"/>
      <c r="N23" s="94">
        <f t="shared" si="5"/>
        <v>0</v>
      </c>
    </row>
    <row r="24" spans="2:14" ht="12.75">
      <c r="B24" s="23" t="s">
        <v>298</v>
      </c>
      <c r="C24" s="164">
        <f>'2 Income Statement'!B25</f>
        <v>0</v>
      </c>
      <c r="D24" s="142"/>
      <c r="E24" s="142"/>
      <c r="F24" s="144"/>
      <c r="G24" s="142"/>
      <c r="H24" s="142"/>
      <c r="I24" s="132"/>
      <c r="J24" s="125">
        <f t="shared" si="3"/>
        <v>0</v>
      </c>
      <c r="K24" s="125">
        <f t="shared" si="4"/>
        <v>0</v>
      </c>
      <c r="L24" s="153"/>
      <c r="M24" s="153"/>
      <c r="N24" s="94">
        <f t="shared" si="5"/>
        <v>0</v>
      </c>
    </row>
    <row r="25" spans="2:14" ht="12.75">
      <c r="B25" s="23" t="s">
        <v>299</v>
      </c>
      <c r="C25" s="164">
        <f>'2 Income Statement'!B26</f>
        <v>0</v>
      </c>
      <c r="D25" s="142"/>
      <c r="E25" s="142"/>
      <c r="F25" s="144"/>
      <c r="G25" s="142"/>
      <c r="H25" s="142"/>
      <c r="I25" s="132"/>
      <c r="J25" s="125">
        <f t="shared" si="3"/>
        <v>0</v>
      </c>
      <c r="K25" s="125">
        <f t="shared" si="4"/>
        <v>0</v>
      </c>
      <c r="L25" s="153"/>
      <c r="M25" s="153"/>
      <c r="N25" s="94">
        <f t="shared" si="5"/>
        <v>0</v>
      </c>
    </row>
    <row r="26" spans="2:14" ht="12.75">
      <c r="B26" s="23" t="s">
        <v>300</v>
      </c>
      <c r="C26" s="164">
        <f>'2 Income Statement'!B27</f>
        <v>0</v>
      </c>
      <c r="D26" s="142"/>
      <c r="E26" s="142"/>
      <c r="F26" s="144"/>
      <c r="G26" s="142"/>
      <c r="H26" s="142"/>
      <c r="I26" s="132"/>
      <c r="J26" s="125">
        <f t="shared" si="3"/>
        <v>0</v>
      </c>
      <c r="K26" s="125">
        <f t="shared" si="4"/>
        <v>0</v>
      </c>
      <c r="L26" s="153"/>
      <c r="M26" s="153"/>
      <c r="N26" s="94">
        <f t="shared" si="5"/>
        <v>0</v>
      </c>
    </row>
    <row r="27" spans="2:14" ht="12.75">
      <c r="B27" s="23" t="s">
        <v>301</v>
      </c>
      <c r="C27" s="164">
        <f>'2 Income Statement'!B28</f>
        <v>0</v>
      </c>
      <c r="D27" s="142"/>
      <c r="E27" s="142"/>
      <c r="F27" s="144"/>
      <c r="G27" s="142"/>
      <c r="H27" s="142"/>
      <c r="I27" s="132"/>
      <c r="J27" s="125">
        <f t="shared" si="3"/>
        <v>0</v>
      </c>
      <c r="K27" s="125">
        <f t="shared" si="4"/>
        <v>0</v>
      </c>
      <c r="L27" s="153"/>
      <c r="M27" s="153"/>
      <c r="N27" s="94">
        <f t="shared" si="5"/>
        <v>0</v>
      </c>
    </row>
    <row r="28" spans="2:14" ht="12.75">
      <c r="B28" s="23" t="s">
        <v>302</v>
      </c>
      <c r="C28" s="164">
        <f>'2 Income Statement'!B29</f>
        <v>0</v>
      </c>
      <c r="D28" s="142"/>
      <c r="E28" s="142"/>
      <c r="F28" s="144"/>
      <c r="G28" s="142"/>
      <c r="H28" s="142"/>
      <c r="I28" s="132"/>
      <c r="J28" s="125">
        <f t="shared" si="3"/>
        <v>0</v>
      </c>
      <c r="K28" s="125">
        <f t="shared" si="4"/>
        <v>0</v>
      </c>
      <c r="L28" s="153"/>
      <c r="M28" s="153"/>
      <c r="N28" s="94">
        <f t="shared" si="5"/>
        <v>0</v>
      </c>
    </row>
    <row r="29" spans="2:14" ht="12.75">
      <c r="B29" s="23" t="s">
        <v>41</v>
      </c>
      <c r="C29" s="164">
        <f>'2 Income Statement'!B30</f>
        <v>0</v>
      </c>
      <c r="D29" s="142"/>
      <c r="E29" s="142"/>
      <c r="F29" s="144"/>
      <c r="G29" s="142"/>
      <c r="H29" s="142"/>
      <c r="I29" s="132"/>
      <c r="J29" s="125">
        <f aca="true" t="shared" si="6" ref="J29:J53">G29*I29</f>
        <v>0</v>
      </c>
      <c r="K29" s="125">
        <f aca="true" t="shared" si="7" ref="K29:K53">E29</f>
        <v>0</v>
      </c>
      <c r="L29" s="153"/>
      <c r="M29" s="153"/>
      <c r="N29" s="94">
        <f aca="true" t="shared" si="8" ref="N29:N53">IF(J29&gt;0,((D29*(F29/J29)*L29)/M29),0)</f>
        <v>0</v>
      </c>
    </row>
    <row r="30" spans="2:14" ht="12.75">
      <c r="B30" s="23" t="s">
        <v>42</v>
      </c>
      <c r="C30" s="164">
        <f>'2 Income Statement'!B31</f>
        <v>0</v>
      </c>
      <c r="D30" s="142"/>
      <c r="E30" s="142"/>
      <c r="F30" s="144"/>
      <c r="G30" s="142"/>
      <c r="H30" s="142"/>
      <c r="I30" s="132"/>
      <c r="J30" s="125">
        <f t="shared" si="6"/>
        <v>0</v>
      </c>
      <c r="K30" s="125">
        <f t="shared" si="7"/>
        <v>0</v>
      </c>
      <c r="L30" s="153"/>
      <c r="M30" s="153"/>
      <c r="N30" s="94">
        <f t="shared" si="8"/>
        <v>0</v>
      </c>
    </row>
    <row r="31" spans="2:14" ht="12.75">
      <c r="B31" s="23" t="s">
        <v>43</v>
      </c>
      <c r="C31" s="164">
        <f>'2 Income Statement'!B32</f>
        <v>0</v>
      </c>
      <c r="D31" s="142"/>
      <c r="E31" s="142"/>
      <c r="F31" s="144"/>
      <c r="G31" s="142"/>
      <c r="H31" s="142"/>
      <c r="I31" s="132"/>
      <c r="J31" s="125">
        <f t="shared" si="6"/>
        <v>0</v>
      </c>
      <c r="K31" s="125">
        <f t="shared" si="7"/>
        <v>0</v>
      </c>
      <c r="L31" s="153"/>
      <c r="M31" s="153"/>
      <c r="N31" s="94">
        <f t="shared" si="8"/>
        <v>0</v>
      </c>
    </row>
    <row r="32" spans="2:14" ht="12.75">
      <c r="B32" s="23" t="s">
        <v>44</v>
      </c>
      <c r="C32" s="164">
        <f>'2 Income Statement'!B33</f>
        <v>0</v>
      </c>
      <c r="D32" s="142"/>
      <c r="E32" s="142"/>
      <c r="F32" s="144"/>
      <c r="G32" s="142"/>
      <c r="H32" s="142"/>
      <c r="I32" s="132"/>
      <c r="J32" s="125">
        <f t="shared" si="6"/>
        <v>0</v>
      </c>
      <c r="K32" s="125">
        <f t="shared" si="7"/>
        <v>0</v>
      </c>
      <c r="L32" s="153"/>
      <c r="M32" s="153"/>
      <c r="N32" s="94">
        <f t="shared" si="8"/>
        <v>0</v>
      </c>
    </row>
    <row r="33" spans="2:14" ht="12.75">
      <c r="B33" s="23" t="s">
        <v>45</v>
      </c>
      <c r="C33" s="164">
        <f>'2 Income Statement'!B34</f>
        <v>0</v>
      </c>
      <c r="D33" s="142"/>
      <c r="E33" s="142"/>
      <c r="F33" s="144"/>
      <c r="G33" s="142"/>
      <c r="H33" s="142"/>
      <c r="I33" s="132"/>
      <c r="J33" s="125">
        <f t="shared" si="6"/>
        <v>0</v>
      </c>
      <c r="K33" s="125">
        <f t="shared" si="7"/>
        <v>0</v>
      </c>
      <c r="L33" s="153"/>
      <c r="M33" s="153"/>
      <c r="N33" s="94">
        <f t="shared" si="8"/>
        <v>0</v>
      </c>
    </row>
    <row r="34" spans="2:14" ht="12.75">
      <c r="B34" s="23" t="s">
        <v>46</v>
      </c>
      <c r="C34" s="164">
        <f>'2 Income Statement'!B35</f>
        <v>0</v>
      </c>
      <c r="D34" s="142"/>
      <c r="E34" s="142"/>
      <c r="F34" s="144"/>
      <c r="G34" s="142"/>
      <c r="H34" s="142"/>
      <c r="I34" s="132"/>
      <c r="J34" s="125">
        <f t="shared" si="6"/>
        <v>0</v>
      </c>
      <c r="K34" s="125">
        <f t="shared" si="7"/>
        <v>0</v>
      </c>
      <c r="L34" s="153"/>
      <c r="M34" s="153"/>
      <c r="N34" s="94">
        <f t="shared" si="8"/>
        <v>0</v>
      </c>
    </row>
    <row r="35" spans="2:14" ht="12.75">
      <c r="B35" s="23" t="s">
        <v>47</v>
      </c>
      <c r="C35" s="164">
        <f>'2 Income Statement'!B36</f>
        <v>0</v>
      </c>
      <c r="D35" s="142"/>
      <c r="E35" s="142"/>
      <c r="F35" s="144"/>
      <c r="G35" s="142"/>
      <c r="H35" s="142"/>
      <c r="I35" s="132"/>
      <c r="J35" s="125">
        <f t="shared" si="6"/>
        <v>0</v>
      </c>
      <c r="K35" s="125">
        <f t="shared" si="7"/>
        <v>0</v>
      </c>
      <c r="L35" s="153"/>
      <c r="M35" s="153"/>
      <c r="N35" s="94">
        <f t="shared" si="8"/>
        <v>0</v>
      </c>
    </row>
    <row r="36" spans="2:14" ht="12.75">
      <c r="B36" s="23" t="s">
        <v>48</v>
      </c>
      <c r="C36" s="164">
        <f>'2 Income Statement'!B37</f>
        <v>0</v>
      </c>
      <c r="D36" s="142"/>
      <c r="E36" s="142"/>
      <c r="F36" s="144"/>
      <c r="G36" s="142"/>
      <c r="H36" s="142"/>
      <c r="I36" s="132"/>
      <c r="J36" s="125">
        <f t="shared" si="6"/>
        <v>0</v>
      </c>
      <c r="K36" s="125">
        <f t="shared" si="7"/>
        <v>0</v>
      </c>
      <c r="L36" s="153"/>
      <c r="M36" s="153"/>
      <c r="N36" s="94">
        <f t="shared" si="8"/>
        <v>0</v>
      </c>
    </row>
    <row r="37" spans="2:14" ht="12.75">
      <c r="B37" s="23" t="s">
        <v>49</v>
      </c>
      <c r="C37" s="164">
        <f>'2 Income Statement'!B38</f>
        <v>0</v>
      </c>
      <c r="D37" s="142"/>
      <c r="E37" s="142"/>
      <c r="F37" s="144"/>
      <c r="G37" s="142"/>
      <c r="H37" s="142"/>
      <c r="I37" s="132"/>
      <c r="J37" s="125">
        <f t="shared" si="6"/>
        <v>0</v>
      </c>
      <c r="K37" s="125">
        <f t="shared" si="7"/>
        <v>0</v>
      </c>
      <c r="L37" s="153"/>
      <c r="M37" s="153"/>
      <c r="N37" s="94">
        <f t="shared" si="8"/>
        <v>0</v>
      </c>
    </row>
    <row r="38" spans="2:14" ht="12.75">
      <c r="B38" s="23" t="s">
        <v>50</v>
      </c>
      <c r="C38" s="164">
        <f>'2 Income Statement'!B39</f>
        <v>0</v>
      </c>
      <c r="D38" s="142"/>
      <c r="E38" s="142"/>
      <c r="F38" s="144"/>
      <c r="G38" s="142"/>
      <c r="H38" s="142"/>
      <c r="I38" s="132"/>
      <c r="J38" s="125">
        <f t="shared" si="6"/>
        <v>0</v>
      </c>
      <c r="K38" s="125">
        <f t="shared" si="7"/>
        <v>0</v>
      </c>
      <c r="L38" s="153"/>
      <c r="M38" s="153"/>
      <c r="N38" s="94">
        <f t="shared" si="8"/>
        <v>0</v>
      </c>
    </row>
    <row r="39" spans="2:14" ht="12.75">
      <c r="B39" s="23" t="s">
        <v>51</v>
      </c>
      <c r="C39" s="164">
        <f>'2 Income Statement'!B40</f>
        <v>0</v>
      </c>
      <c r="D39" s="142"/>
      <c r="E39" s="142"/>
      <c r="F39" s="144"/>
      <c r="G39" s="142"/>
      <c r="H39" s="142"/>
      <c r="I39" s="132"/>
      <c r="J39" s="125">
        <f t="shared" si="6"/>
        <v>0</v>
      </c>
      <c r="K39" s="125">
        <f t="shared" si="7"/>
        <v>0</v>
      </c>
      <c r="L39" s="153"/>
      <c r="M39" s="153"/>
      <c r="N39" s="94">
        <f t="shared" si="8"/>
        <v>0</v>
      </c>
    </row>
    <row r="40" spans="2:14" ht="12.75">
      <c r="B40" s="23" t="s">
        <v>52</v>
      </c>
      <c r="C40" s="164">
        <f>'2 Income Statement'!B41</f>
        <v>0</v>
      </c>
      <c r="D40" s="142"/>
      <c r="E40" s="142"/>
      <c r="F40" s="144"/>
      <c r="G40" s="142"/>
      <c r="H40" s="142"/>
      <c r="I40" s="132"/>
      <c r="J40" s="125">
        <f t="shared" si="6"/>
        <v>0</v>
      </c>
      <c r="K40" s="125">
        <f t="shared" si="7"/>
        <v>0</v>
      </c>
      <c r="L40" s="153"/>
      <c r="M40" s="153"/>
      <c r="N40" s="94">
        <f t="shared" si="8"/>
        <v>0</v>
      </c>
    </row>
    <row r="41" spans="2:14" ht="12.75">
      <c r="B41" s="23" t="s">
        <v>53</v>
      </c>
      <c r="C41" s="164">
        <f>'2 Income Statement'!B42</f>
        <v>0</v>
      </c>
      <c r="D41" s="142"/>
      <c r="E41" s="142"/>
      <c r="F41" s="144"/>
      <c r="G41" s="142"/>
      <c r="H41" s="142"/>
      <c r="I41" s="132"/>
      <c r="J41" s="125">
        <f t="shared" si="6"/>
        <v>0</v>
      </c>
      <c r="K41" s="125">
        <f t="shared" si="7"/>
        <v>0</v>
      </c>
      <c r="L41" s="153"/>
      <c r="M41" s="153"/>
      <c r="N41" s="94">
        <f t="shared" si="8"/>
        <v>0</v>
      </c>
    </row>
    <row r="42" spans="2:14" ht="12.75">
      <c r="B42" s="23" t="s">
        <v>54</v>
      </c>
      <c r="C42" s="164">
        <f>'2 Income Statement'!B43</f>
        <v>0</v>
      </c>
      <c r="D42" s="142"/>
      <c r="E42" s="142"/>
      <c r="F42" s="144"/>
      <c r="G42" s="142"/>
      <c r="H42" s="142"/>
      <c r="I42" s="132"/>
      <c r="J42" s="125">
        <f t="shared" si="6"/>
        <v>0</v>
      </c>
      <c r="K42" s="125">
        <f t="shared" si="7"/>
        <v>0</v>
      </c>
      <c r="L42" s="153"/>
      <c r="M42" s="153"/>
      <c r="N42" s="94">
        <f t="shared" si="8"/>
        <v>0</v>
      </c>
    </row>
    <row r="43" spans="2:14" ht="12.75">
      <c r="B43" s="23" t="s">
        <v>55</v>
      </c>
      <c r="C43" s="164">
        <f>'2 Income Statement'!B44</f>
        <v>0</v>
      </c>
      <c r="D43" s="142"/>
      <c r="E43" s="142"/>
      <c r="F43" s="144"/>
      <c r="G43" s="142"/>
      <c r="H43" s="142"/>
      <c r="I43" s="132"/>
      <c r="J43" s="125">
        <f t="shared" si="6"/>
        <v>0</v>
      </c>
      <c r="K43" s="125">
        <f t="shared" si="7"/>
        <v>0</v>
      </c>
      <c r="L43" s="153"/>
      <c r="M43" s="153"/>
      <c r="N43" s="94">
        <f t="shared" si="8"/>
        <v>0</v>
      </c>
    </row>
    <row r="44" spans="2:14" ht="12.75">
      <c r="B44" s="23" t="s">
        <v>56</v>
      </c>
      <c r="C44" s="164">
        <f>'2 Income Statement'!B45</f>
        <v>0</v>
      </c>
      <c r="D44" s="142"/>
      <c r="E44" s="142"/>
      <c r="F44" s="144"/>
      <c r="G44" s="142"/>
      <c r="H44" s="142"/>
      <c r="I44" s="132"/>
      <c r="J44" s="125">
        <f t="shared" si="6"/>
        <v>0</v>
      </c>
      <c r="K44" s="125">
        <f t="shared" si="7"/>
        <v>0</v>
      </c>
      <c r="L44" s="153"/>
      <c r="M44" s="153"/>
      <c r="N44" s="94">
        <f t="shared" si="8"/>
        <v>0</v>
      </c>
    </row>
    <row r="45" spans="2:14" ht="12.75">
      <c r="B45" s="23" t="s">
        <v>57</v>
      </c>
      <c r="C45" s="164">
        <f>'2 Income Statement'!B46</f>
        <v>0</v>
      </c>
      <c r="D45" s="142"/>
      <c r="E45" s="142"/>
      <c r="F45" s="144"/>
      <c r="G45" s="142"/>
      <c r="H45" s="142"/>
      <c r="I45" s="132"/>
      <c r="J45" s="125">
        <f t="shared" si="6"/>
        <v>0</v>
      </c>
      <c r="K45" s="125">
        <f t="shared" si="7"/>
        <v>0</v>
      </c>
      <c r="L45" s="153"/>
      <c r="M45" s="153"/>
      <c r="N45" s="94">
        <f t="shared" si="8"/>
        <v>0</v>
      </c>
    </row>
    <row r="46" spans="2:14" ht="12.75">
      <c r="B46" s="23" t="s">
        <v>58</v>
      </c>
      <c r="C46" s="164">
        <f>'2 Income Statement'!B47</f>
        <v>0</v>
      </c>
      <c r="D46" s="142"/>
      <c r="E46" s="142"/>
      <c r="F46" s="144"/>
      <c r="G46" s="142"/>
      <c r="H46" s="142"/>
      <c r="I46" s="132"/>
      <c r="J46" s="125">
        <f t="shared" si="6"/>
        <v>0</v>
      </c>
      <c r="K46" s="125">
        <f t="shared" si="7"/>
        <v>0</v>
      </c>
      <c r="L46" s="153"/>
      <c r="M46" s="153"/>
      <c r="N46" s="94">
        <f t="shared" si="8"/>
        <v>0</v>
      </c>
    </row>
    <row r="47" spans="2:14" ht="12.75">
      <c r="B47" s="23" t="s">
        <v>59</v>
      </c>
      <c r="C47" s="164">
        <f>'2 Income Statement'!B48</f>
        <v>0</v>
      </c>
      <c r="D47" s="142"/>
      <c r="E47" s="142"/>
      <c r="F47" s="144"/>
      <c r="G47" s="142"/>
      <c r="H47" s="142"/>
      <c r="I47" s="132"/>
      <c r="J47" s="125">
        <f t="shared" si="6"/>
        <v>0</v>
      </c>
      <c r="K47" s="125">
        <f t="shared" si="7"/>
        <v>0</v>
      </c>
      <c r="L47" s="153"/>
      <c r="M47" s="153"/>
      <c r="N47" s="94">
        <f t="shared" si="8"/>
        <v>0</v>
      </c>
    </row>
    <row r="48" spans="2:14" ht="12.75">
      <c r="B48" s="23" t="s">
        <v>60</v>
      </c>
      <c r="C48" s="164">
        <f>'2 Income Statement'!B49</f>
        <v>0</v>
      </c>
      <c r="D48" s="142"/>
      <c r="E48" s="142"/>
      <c r="F48" s="144"/>
      <c r="G48" s="142"/>
      <c r="H48" s="142"/>
      <c r="I48" s="132"/>
      <c r="J48" s="125">
        <f t="shared" si="6"/>
        <v>0</v>
      </c>
      <c r="K48" s="125">
        <f t="shared" si="7"/>
        <v>0</v>
      </c>
      <c r="L48" s="153"/>
      <c r="M48" s="153"/>
      <c r="N48" s="94">
        <f t="shared" si="8"/>
        <v>0</v>
      </c>
    </row>
    <row r="49" spans="2:14" ht="12.75">
      <c r="B49" s="23" t="s">
        <v>61</v>
      </c>
      <c r="C49" s="164">
        <f>'2 Income Statement'!B50</f>
        <v>0</v>
      </c>
      <c r="D49" s="142"/>
      <c r="E49" s="142"/>
      <c r="F49" s="144"/>
      <c r="G49" s="142"/>
      <c r="H49" s="142"/>
      <c r="I49" s="132"/>
      <c r="J49" s="125">
        <f t="shared" si="6"/>
        <v>0</v>
      </c>
      <c r="K49" s="125">
        <f t="shared" si="7"/>
        <v>0</v>
      </c>
      <c r="L49" s="153"/>
      <c r="M49" s="153"/>
      <c r="N49" s="94">
        <f t="shared" si="8"/>
        <v>0</v>
      </c>
    </row>
    <row r="50" spans="2:14" ht="12.75">
      <c r="B50" s="23" t="s">
        <v>62</v>
      </c>
      <c r="C50" s="164">
        <f>'2 Income Statement'!B51</f>
        <v>0</v>
      </c>
      <c r="D50" s="142"/>
      <c r="E50" s="142"/>
      <c r="F50" s="144"/>
      <c r="G50" s="142"/>
      <c r="H50" s="142"/>
      <c r="I50" s="132"/>
      <c r="J50" s="125">
        <f t="shared" si="6"/>
        <v>0</v>
      </c>
      <c r="K50" s="125">
        <f t="shared" si="7"/>
        <v>0</v>
      </c>
      <c r="L50" s="153"/>
      <c r="M50" s="153"/>
      <c r="N50" s="94">
        <f t="shared" si="8"/>
        <v>0</v>
      </c>
    </row>
    <row r="51" spans="2:14" ht="12.75">
      <c r="B51" s="23" t="s">
        <v>63</v>
      </c>
      <c r="C51" s="164">
        <f>'2 Income Statement'!B52</f>
        <v>0</v>
      </c>
      <c r="D51" s="142"/>
      <c r="E51" s="142"/>
      <c r="F51" s="144"/>
      <c r="G51" s="142"/>
      <c r="H51" s="142"/>
      <c r="I51" s="132"/>
      <c r="J51" s="125">
        <f t="shared" si="6"/>
        <v>0</v>
      </c>
      <c r="K51" s="125">
        <f t="shared" si="7"/>
        <v>0</v>
      </c>
      <c r="L51" s="153"/>
      <c r="M51" s="153"/>
      <c r="N51" s="94">
        <f t="shared" si="8"/>
        <v>0</v>
      </c>
    </row>
    <row r="52" spans="2:14" ht="12.75">
      <c r="B52" s="23" t="s">
        <v>64</v>
      </c>
      <c r="C52" s="164">
        <f>'2 Income Statement'!B53</f>
        <v>0</v>
      </c>
      <c r="D52" s="142"/>
      <c r="E52" s="142"/>
      <c r="F52" s="144"/>
      <c r="G52" s="142"/>
      <c r="H52" s="142"/>
      <c r="I52" s="132"/>
      <c r="J52" s="125">
        <f t="shared" si="6"/>
        <v>0</v>
      </c>
      <c r="K52" s="125">
        <f t="shared" si="7"/>
        <v>0</v>
      </c>
      <c r="L52" s="153"/>
      <c r="M52" s="153"/>
      <c r="N52" s="94">
        <f t="shared" si="8"/>
        <v>0</v>
      </c>
    </row>
    <row r="53" spans="2:14" ht="12.75">
      <c r="B53" s="23" t="s">
        <v>65</v>
      </c>
      <c r="C53" s="164">
        <f>'2 Income Statement'!B54</f>
        <v>0</v>
      </c>
      <c r="D53" s="142"/>
      <c r="E53" s="142"/>
      <c r="F53" s="144"/>
      <c r="G53" s="142"/>
      <c r="H53" s="142"/>
      <c r="I53" s="132"/>
      <c r="J53" s="125">
        <f t="shared" si="6"/>
        <v>0</v>
      </c>
      <c r="K53" s="125">
        <f t="shared" si="7"/>
        <v>0</v>
      </c>
      <c r="L53" s="153"/>
      <c r="M53" s="153"/>
      <c r="N53" s="94">
        <f t="shared" si="8"/>
        <v>0</v>
      </c>
    </row>
  </sheetData>
  <sheetProtection sheet="1" objects="1" scenarios="1"/>
  <printOptions/>
  <pageMargins left="0.75" right="0.75" top="1" bottom="1" header="0.5" footer="0.5"/>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B1:O524"/>
  <sheetViews>
    <sheetView zoomScale="150" zoomScaleNormal="15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2.28125" style="31" customWidth="1"/>
    <col min="2" max="2" width="6.7109375" style="31" customWidth="1"/>
    <col min="3" max="3" width="19.00390625" style="39" customWidth="1"/>
    <col min="4" max="4" width="15.8515625" style="31" customWidth="1"/>
    <col min="5" max="5" width="10.28125" style="31" customWidth="1"/>
    <col min="6" max="6" width="10.8515625" style="31" customWidth="1"/>
    <col min="7" max="7" width="15.8515625" style="31" customWidth="1"/>
    <col min="8" max="8" width="12.7109375" style="31" customWidth="1"/>
    <col min="9" max="9" width="12.421875" style="31" customWidth="1"/>
    <col min="10" max="10" width="6.140625" style="31" customWidth="1"/>
    <col min="11" max="11" width="10.140625" style="31" customWidth="1"/>
    <col min="12" max="12" width="12.00390625" style="31" bestFit="1" customWidth="1"/>
    <col min="13" max="13" width="9.140625" style="31" customWidth="1"/>
    <col min="14" max="14" width="20.00390625" style="31" customWidth="1"/>
    <col min="15" max="15" width="10.421875" style="31" customWidth="1"/>
    <col min="16" max="16384" width="9.140625" style="31" customWidth="1"/>
  </cols>
  <sheetData>
    <row r="1" spans="2:5" ht="18.75" customHeight="1" thickBot="1">
      <c r="B1" s="170" t="s">
        <v>354</v>
      </c>
      <c r="C1" s="171"/>
      <c r="D1" s="171"/>
      <c r="E1" s="171"/>
    </row>
    <row r="2" spans="3:15" ht="60">
      <c r="C2" s="88" t="s">
        <v>89</v>
      </c>
      <c r="D2" s="88" t="s">
        <v>216</v>
      </c>
      <c r="E2" s="88" t="s">
        <v>218</v>
      </c>
      <c r="F2" s="88" t="s">
        <v>88</v>
      </c>
      <c r="G2" s="88" t="s">
        <v>93</v>
      </c>
      <c r="H2" s="88" t="s">
        <v>217</v>
      </c>
      <c r="I2" s="88" t="s">
        <v>263</v>
      </c>
      <c r="J2" s="88" t="s">
        <v>87</v>
      </c>
      <c r="K2" s="88" t="s">
        <v>94</v>
      </c>
      <c r="L2" s="88" t="s">
        <v>91</v>
      </c>
      <c r="N2" s="89" t="s">
        <v>89</v>
      </c>
      <c r="O2" s="90" t="s">
        <v>90</v>
      </c>
    </row>
    <row r="3" spans="3:15" ht="12">
      <c r="C3" s="88"/>
      <c r="D3" s="88"/>
      <c r="E3" s="88"/>
      <c r="F3" s="88"/>
      <c r="G3" s="88"/>
      <c r="H3" s="88"/>
      <c r="I3" s="88"/>
      <c r="J3" s="88"/>
      <c r="K3" s="88"/>
      <c r="L3" s="88"/>
      <c r="N3" s="270" t="s">
        <v>264</v>
      </c>
      <c r="O3" s="271"/>
    </row>
    <row r="4" spans="3:15" ht="12.75">
      <c r="C4" s="267" t="s">
        <v>118</v>
      </c>
      <c r="D4" s="268"/>
      <c r="E4" s="268"/>
      <c r="F4" s="268"/>
      <c r="G4" s="268"/>
      <c r="H4" s="268"/>
      <c r="I4" s="268"/>
      <c r="J4" s="268"/>
      <c r="K4" s="268"/>
      <c r="L4" s="269"/>
      <c r="N4" s="272"/>
      <c r="O4" s="273"/>
    </row>
    <row r="5" spans="2:15" ht="12.75">
      <c r="B5" s="31" t="s">
        <v>397</v>
      </c>
      <c r="C5" s="91">
        <f>'2 Income Statement'!B5</f>
        <v>0</v>
      </c>
      <c r="D5" s="142"/>
      <c r="E5" s="142"/>
      <c r="F5" s="144"/>
      <c r="G5" s="142"/>
      <c r="H5" s="142"/>
      <c r="I5" s="153"/>
      <c r="J5" s="92">
        <f>IF(G5&gt;0,(D5*(F5/G5)),0)</f>
        <v>0</v>
      </c>
      <c r="K5" s="93">
        <f>'1 Enterprises'!D$14</f>
        <v>0</v>
      </c>
      <c r="L5" s="94">
        <f>IF(K5&gt;0,((J5/K5)*I5),0)</f>
        <v>0</v>
      </c>
      <c r="N5" s="95">
        <f aca="true" t="shared" si="0" ref="N5:N18">C5</f>
        <v>0</v>
      </c>
      <c r="O5" s="264">
        <f aca="true" t="shared" si="1" ref="O5:O36">SUM(L5,L57+L111+L163+L215+L267+L319+L371+L423+L475)</f>
        <v>0</v>
      </c>
    </row>
    <row r="6" spans="2:15" ht="12.75">
      <c r="B6" s="31" t="s">
        <v>398</v>
      </c>
      <c r="C6" s="96">
        <f>'2 Income Statement'!B6</f>
        <v>0</v>
      </c>
      <c r="D6" s="142"/>
      <c r="E6" s="142"/>
      <c r="F6" s="144"/>
      <c r="G6" s="142"/>
      <c r="H6" s="142"/>
      <c r="I6" s="153"/>
      <c r="J6" s="92">
        <f aca="true" t="shared" si="2" ref="J6:J18">IF(G6&gt;0,(D6*(F6/G6)),0)</f>
        <v>0</v>
      </c>
      <c r="K6" s="97">
        <f>'1 Enterprises'!E$14</f>
        <v>0</v>
      </c>
      <c r="L6" s="94">
        <f aca="true" t="shared" si="3" ref="L6:L18">IF(K6&gt;0,((J6/K6)*I6),0)</f>
        <v>0</v>
      </c>
      <c r="N6" s="95">
        <f t="shared" si="0"/>
        <v>0</v>
      </c>
      <c r="O6" s="264">
        <f t="shared" si="1"/>
        <v>0</v>
      </c>
    </row>
    <row r="7" spans="2:15" ht="12.75">
      <c r="B7" s="31" t="s">
        <v>399</v>
      </c>
      <c r="C7" s="96">
        <f>'2 Income Statement'!B7</f>
        <v>0</v>
      </c>
      <c r="D7" s="142"/>
      <c r="E7" s="142"/>
      <c r="F7" s="144"/>
      <c r="G7" s="142"/>
      <c r="H7" s="142"/>
      <c r="I7" s="153"/>
      <c r="J7" s="92">
        <f t="shared" si="2"/>
        <v>0</v>
      </c>
      <c r="K7" s="97">
        <f>'1 Enterprises'!F$14</f>
        <v>0</v>
      </c>
      <c r="L7" s="94">
        <f t="shared" si="3"/>
        <v>0</v>
      </c>
      <c r="N7" s="95">
        <f t="shared" si="0"/>
        <v>0</v>
      </c>
      <c r="O7" s="264">
        <f t="shared" si="1"/>
        <v>0</v>
      </c>
    </row>
    <row r="8" spans="2:15" ht="12.75">
      <c r="B8" s="31" t="s">
        <v>400</v>
      </c>
      <c r="C8" s="96">
        <f>'2 Income Statement'!B8</f>
        <v>0</v>
      </c>
      <c r="D8" s="142"/>
      <c r="E8" s="142"/>
      <c r="F8" s="144"/>
      <c r="G8" s="142"/>
      <c r="H8" s="142"/>
      <c r="I8" s="153"/>
      <c r="J8" s="92">
        <f t="shared" si="2"/>
        <v>0</v>
      </c>
      <c r="K8" s="97">
        <f>'1 Enterprises'!G$14</f>
        <v>0</v>
      </c>
      <c r="L8" s="94">
        <f t="shared" si="3"/>
        <v>0</v>
      </c>
      <c r="N8" s="95">
        <f t="shared" si="0"/>
        <v>0</v>
      </c>
      <c r="O8" s="264">
        <f t="shared" si="1"/>
        <v>0</v>
      </c>
    </row>
    <row r="9" spans="2:15" ht="12.75">
      <c r="B9" s="31" t="s">
        <v>401</v>
      </c>
      <c r="C9" s="96">
        <f>'2 Income Statement'!B9</f>
        <v>0</v>
      </c>
      <c r="D9" s="142"/>
      <c r="E9" s="142"/>
      <c r="F9" s="144"/>
      <c r="G9" s="142"/>
      <c r="H9" s="142"/>
      <c r="I9" s="153"/>
      <c r="J9" s="92">
        <f t="shared" si="2"/>
        <v>0</v>
      </c>
      <c r="K9" s="97">
        <f>'1 Enterprises'!H$14</f>
        <v>0</v>
      </c>
      <c r="L9" s="94">
        <f t="shared" si="3"/>
        <v>0</v>
      </c>
      <c r="N9" s="95">
        <f t="shared" si="0"/>
        <v>0</v>
      </c>
      <c r="O9" s="264">
        <f t="shared" si="1"/>
        <v>0</v>
      </c>
    </row>
    <row r="10" spans="2:15" ht="12.75">
      <c r="B10" s="31" t="s">
        <v>402</v>
      </c>
      <c r="C10" s="96">
        <f>'2 Income Statement'!B10</f>
        <v>0</v>
      </c>
      <c r="D10" s="142"/>
      <c r="E10" s="142"/>
      <c r="F10" s="144"/>
      <c r="G10" s="142"/>
      <c r="H10" s="142"/>
      <c r="I10" s="153"/>
      <c r="J10" s="92">
        <f t="shared" si="2"/>
        <v>0</v>
      </c>
      <c r="K10" s="97">
        <f>'1 Enterprises'!I$14</f>
        <v>0</v>
      </c>
      <c r="L10" s="94">
        <f t="shared" si="3"/>
        <v>0</v>
      </c>
      <c r="N10" s="95">
        <f t="shared" si="0"/>
        <v>0</v>
      </c>
      <c r="O10" s="264">
        <f t="shared" si="1"/>
        <v>0</v>
      </c>
    </row>
    <row r="11" spans="2:15" ht="12.75">
      <c r="B11" s="31" t="s">
        <v>403</v>
      </c>
      <c r="C11" s="96">
        <f>'2 Income Statement'!B11</f>
        <v>0</v>
      </c>
      <c r="D11" s="142"/>
      <c r="E11" s="142"/>
      <c r="F11" s="144"/>
      <c r="G11" s="142"/>
      <c r="H11" s="142"/>
      <c r="I11" s="153"/>
      <c r="J11" s="92">
        <f t="shared" si="2"/>
        <v>0</v>
      </c>
      <c r="K11" s="97">
        <f>'1 Enterprises'!J$14</f>
        <v>0</v>
      </c>
      <c r="L11" s="94">
        <f t="shared" si="3"/>
        <v>0</v>
      </c>
      <c r="N11" s="95">
        <f t="shared" si="0"/>
        <v>0</v>
      </c>
      <c r="O11" s="264">
        <f t="shared" si="1"/>
        <v>0</v>
      </c>
    </row>
    <row r="12" spans="2:15" ht="12.75">
      <c r="B12" s="31" t="s">
        <v>404</v>
      </c>
      <c r="C12" s="48">
        <f>'2 Income Statement'!B12</f>
        <v>0</v>
      </c>
      <c r="D12" s="142"/>
      <c r="E12" s="142"/>
      <c r="F12" s="144"/>
      <c r="G12" s="142"/>
      <c r="H12" s="142"/>
      <c r="I12" s="153"/>
      <c r="J12" s="92">
        <f t="shared" si="2"/>
        <v>0</v>
      </c>
      <c r="K12" s="98">
        <f>'1 Enterprises'!K$14</f>
        <v>0</v>
      </c>
      <c r="L12" s="94">
        <f t="shared" si="3"/>
        <v>0</v>
      </c>
      <c r="N12" s="95">
        <f t="shared" si="0"/>
        <v>0</v>
      </c>
      <c r="O12" s="264">
        <f t="shared" si="1"/>
        <v>0</v>
      </c>
    </row>
    <row r="13" spans="2:15" ht="12.75">
      <c r="B13" s="31" t="s">
        <v>405</v>
      </c>
      <c r="C13" s="48">
        <f>'2 Income Statement'!B13</f>
        <v>0</v>
      </c>
      <c r="D13" s="142"/>
      <c r="E13" s="142"/>
      <c r="F13" s="144"/>
      <c r="G13" s="142"/>
      <c r="H13" s="142"/>
      <c r="I13" s="153"/>
      <c r="J13" s="92">
        <f t="shared" si="2"/>
        <v>0</v>
      </c>
      <c r="K13" s="98">
        <f>'1 Enterprises'!L$14</f>
        <v>0</v>
      </c>
      <c r="L13" s="94">
        <f t="shared" si="3"/>
        <v>0</v>
      </c>
      <c r="N13" s="95">
        <f t="shared" si="0"/>
        <v>0</v>
      </c>
      <c r="O13" s="264">
        <f t="shared" si="1"/>
        <v>0</v>
      </c>
    </row>
    <row r="14" spans="2:15" ht="12.75">
      <c r="B14" s="31" t="s">
        <v>406</v>
      </c>
      <c r="C14" s="48">
        <f>'2 Income Statement'!B14</f>
        <v>0</v>
      </c>
      <c r="D14" s="142"/>
      <c r="E14" s="142"/>
      <c r="F14" s="144"/>
      <c r="G14" s="142"/>
      <c r="H14" s="142"/>
      <c r="I14" s="153"/>
      <c r="J14" s="92">
        <f t="shared" si="2"/>
        <v>0</v>
      </c>
      <c r="K14" s="98">
        <f>'1 Enterprises'!M$14</f>
        <v>0</v>
      </c>
      <c r="L14" s="94">
        <f t="shared" si="3"/>
        <v>0</v>
      </c>
      <c r="N14" s="95">
        <f t="shared" si="0"/>
        <v>0</v>
      </c>
      <c r="O14" s="264">
        <f t="shared" si="1"/>
        <v>0</v>
      </c>
    </row>
    <row r="15" spans="2:15" ht="12.75">
      <c r="B15" s="31" t="s">
        <v>407</v>
      </c>
      <c r="C15" s="96">
        <f>'2 Income Statement'!B15</f>
        <v>0</v>
      </c>
      <c r="D15" s="142"/>
      <c r="E15" s="142"/>
      <c r="F15" s="144"/>
      <c r="G15" s="142"/>
      <c r="H15" s="142"/>
      <c r="I15" s="153"/>
      <c r="J15" s="92">
        <f t="shared" si="2"/>
        <v>0</v>
      </c>
      <c r="K15" s="98">
        <f>'1 Enterprises'!N$14</f>
        <v>0</v>
      </c>
      <c r="L15" s="94">
        <f t="shared" si="3"/>
        <v>0</v>
      </c>
      <c r="N15" s="95">
        <f t="shared" si="0"/>
        <v>0</v>
      </c>
      <c r="O15" s="264">
        <f t="shared" si="1"/>
        <v>0</v>
      </c>
    </row>
    <row r="16" spans="2:15" ht="12.75">
      <c r="B16" s="31" t="s">
        <v>408</v>
      </c>
      <c r="C16" s="48">
        <f>'2 Income Statement'!B16</f>
        <v>0</v>
      </c>
      <c r="D16" s="142"/>
      <c r="E16" s="142"/>
      <c r="F16" s="144"/>
      <c r="G16" s="142"/>
      <c r="H16" s="142"/>
      <c r="I16" s="153"/>
      <c r="J16" s="92">
        <f t="shared" si="2"/>
        <v>0</v>
      </c>
      <c r="K16" s="98">
        <f>'1 Enterprises'!O$14</f>
        <v>0</v>
      </c>
      <c r="L16" s="94">
        <f t="shared" si="3"/>
        <v>0</v>
      </c>
      <c r="N16" s="95">
        <f t="shared" si="0"/>
        <v>0</v>
      </c>
      <c r="O16" s="264">
        <f t="shared" si="1"/>
        <v>0</v>
      </c>
    </row>
    <row r="17" spans="2:15" ht="12.75">
      <c r="B17" s="31" t="s">
        <v>409</v>
      </c>
      <c r="C17" s="48">
        <f>'2 Income Statement'!B17</f>
        <v>0</v>
      </c>
      <c r="D17" s="142"/>
      <c r="E17" s="142"/>
      <c r="F17" s="144"/>
      <c r="G17" s="142"/>
      <c r="H17" s="142"/>
      <c r="I17" s="153"/>
      <c r="J17" s="92">
        <f>IF(G17&gt;0,(D17*(F17/G17)),0)</f>
        <v>0</v>
      </c>
      <c r="K17" s="98">
        <f>'1 Enterprises'!P$14</f>
        <v>0</v>
      </c>
      <c r="L17" s="94">
        <f>IF(K17&gt;0,((J17/K17)*I17),0)</f>
        <v>0</v>
      </c>
      <c r="N17" s="95">
        <f t="shared" si="0"/>
        <v>0</v>
      </c>
      <c r="O17" s="264">
        <f t="shared" si="1"/>
        <v>0</v>
      </c>
    </row>
    <row r="18" spans="2:15" ht="13.5" thickBot="1">
      <c r="B18" s="31" t="s">
        <v>410</v>
      </c>
      <c r="C18" s="48">
        <f>'2 Income Statement'!B18</f>
        <v>0</v>
      </c>
      <c r="D18" s="142"/>
      <c r="E18" s="142"/>
      <c r="F18" s="144"/>
      <c r="G18" s="142"/>
      <c r="H18" s="142"/>
      <c r="I18" s="153"/>
      <c r="J18" s="92">
        <f t="shared" si="2"/>
        <v>0</v>
      </c>
      <c r="K18" s="98">
        <f>'1 Enterprises'!Q$14</f>
        <v>0</v>
      </c>
      <c r="L18" s="94">
        <f t="shared" si="3"/>
        <v>0</v>
      </c>
      <c r="N18" s="99">
        <f t="shared" si="0"/>
        <v>0</v>
      </c>
      <c r="O18" s="264">
        <f t="shared" si="1"/>
        <v>0</v>
      </c>
    </row>
    <row r="19" spans="2:15" ht="13.5" thickBot="1">
      <c r="B19" s="31" t="s">
        <v>411</v>
      </c>
      <c r="C19" s="96">
        <f>'2 Income Statement'!B19</f>
        <v>0</v>
      </c>
      <c r="D19" s="142"/>
      <c r="E19" s="142"/>
      <c r="F19" s="144"/>
      <c r="G19" s="142"/>
      <c r="H19" s="142"/>
      <c r="I19" s="153"/>
      <c r="J19" s="92">
        <f aca="true" t="shared" si="4" ref="J19:J28">IF(G19&gt;0,(D19*(F19/G19)),0)</f>
        <v>0</v>
      </c>
      <c r="K19" s="98">
        <f>'1 Enterprises'!R$14</f>
        <v>0</v>
      </c>
      <c r="L19" s="94">
        <f aca="true" t="shared" si="5" ref="L19:L28">IF(K19&gt;0,((J19/K19)*I19),0)</f>
        <v>0</v>
      </c>
      <c r="N19" s="99">
        <f aca="true" t="shared" si="6" ref="N19:N54">C19</f>
        <v>0</v>
      </c>
      <c r="O19" s="264">
        <f t="shared" si="1"/>
        <v>0</v>
      </c>
    </row>
    <row r="20" spans="2:15" ht="13.5" thickBot="1">
      <c r="B20" s="31" t="s">
        <v>412</v>
      </c>
      <c r="C20" s="48">
        <f>'2 Income Statement'!B20</f>
        <v>0</v>
      </c>
      <c r="D20" s="142"/>
      <c r="E20" s="142"/>
      <c r="F20" s="144"/>
      <c r="G20" s="142"/>
      <c r="H20" s="142"/>
      <c r="I20" s="153"/>
      <c r="J20" s="92">
        <f t="shared" si="4"/>
        <v>0</v>
      </c>
      <c r="K20" s="98">
        <f>'1 Enterprises'!S$14</f>
        <v>0</v>
      </c>
      <c r="L20" s="94">
        <f t="shared" si="5"/>
        <v>0</v>
      </c>
      <c r="N20" s="99">
        <f t="shared" si="6"/>
        <v>0</v>
      </c>
      <c r="O20" s="264">
        <f t="shared" si="1"/>
        <v>0</v>
      </c>
    </row>
    <row r="21" spans="2:15" ht="13.5" thickBot="1">
      <c r="B21" s="31" t="s">
        <v>413</v>
      </c>
      <c r="C21" s="48">
        <f>'2 Income Statement'!B21</f>
        <v>0</v>
      </c>
      <c r="D21" s="142"/>
      <c r="E21" s="142"/>
      <c r="F21" s="144"/>
      <c r="G21" s="142"/>
      <c r="H21" s="142"/>
      <c r="I21" s="153"/>
      <c r="J21" s="92">
        <f t="shared" si="4"/>
        <v>0</v>
      </c>
      <c r="K21" s="98">
        <f>'1 Enterprises'!T$14</f>
        <v>0</v>
      </c>
      <c r="L21" s="94">
        <f t="shared" si="5"/>
        <v>0</v>
      </c>
      <c r="N21" s="99">
        <f t="shared" si="6"/>
        <v>0</v>
      </c>
      <c r="O21" s="264">
        <f t="shared" si="1"/>
        <v>0</v>
      </c>
    </row>
    <row r="22" spans="2:15" ht="13.5" thickBot="1">
      <c r="B22" s="31" t="s">
        <v>414</v>
      </c>
      <c r="C22" s="48">
        <f>'2 Income Statement'!B22</f>
        <v>0</v>
      </c>
      <c r="D22" s="142"/>
      <c r="E22" s="142"/>
      <c r="F22" s="144"/>
      <c r="G22" s="142"/>
      <c r="H22" s="142"/>
      <c r="I22" s="153"/>
      <c r="J22" s="92">
        <f t="shared" si="4"/>
        <v>0</v>
      </c>
      <c r="K22" s="98">
        <f>'1 Enterprises'!U$14</f>
        <v>0</v>
      </c>
      <c r="L22" s="94">
        <f t="shared" si="5"/>
        <v>0</v>
      </c>
      <c r="N22" s="99">
        <f t="shared" si="6"/>
        <v>0</v>
      </c>
      <c r="O22" s="264">
        <f t="shared" si="1"/>
        <v>0</v>
      </c>
    </row>
    <row r="23" spans="2:15" ht="13.5" thickBot="1">
      <c r="B23" s="31" t="s">
        <v>415</v>
      </c>
      <c r="C23" s="96">
        <f>'2 Income Statement'!B23</f>
        <v>0</v>
      </c>
      <c r="D23" s="142"/>
      <c r="E23" s="142"/>
      <c r="F23" s="144"/>
      <c r="G23" s="142"/>
      <c r="H23" s="142"/>
      <c r="I23" s="153"/>
      <c r="J23" s="92">
        <f t="shared" si="4"/>
        <v>0</v>
      </c>
      <c r="K23" s="98">
        <f>'1 Enterprises'!V$14</f>
        <v>0</v>
      </c>
      <c r="L23" s="94">
        <f t="shared" si="5"/>
        <v>0</v>
      </c>
      <c r="N23" s="99">
        <f t="shared" si="6"/>
        <v>0</v>
      </c>
      <c r="O23" s="264">
        <f t="shared" si="1"/>
        <v>0</v>
      </c>
    </row>
    <row r="24" spans="2:15" ht="13.5" thickBot="1">
      <c r="B24" s="31" t="s">
        <v>416</v>
      </c>
      <c r="C24" s="48">
        <f>'2 Income Statement'!B24</f>
        <v>0</v>
      </c>
      <c r="D24" s="142"/>
      <c r="E24" s="142"/>
      <c r="F24" s="144"/>
      <c r="G24" s="142"/>
      <c r="H24" s="142"/>
      <c r="I24" s="153"/>
      <c r="J24" s="92">
        <f t="shared" si="4"/>
        <v>0</v>
      </c>
      <c r="K24" s="98">
        <f>'1 Enterprises'!W$14</f>
        <v>0</v>
      </c>
      <c r="L24" s="94">
        <f t="shared" si="5"/>
        <v>0</v>
      </c>
      <c r="N24" s="99">
        <f t="shared" si="6"/>
        <v>0</v>
      </c>
      <c r="O24" s="264">
        <f t="shared" si="1"/>
        <v>0</v>
      </c>
    </row>
    <row r="25" spans="2:15" ht="13.5" thickBot="1">
      <c r="B25" s="31" t="s">
        <v>417</v>
      </c>
      <c r="C25" s="48">
        <f>'2 Income Statement'!B25</f>
        <v>0</v>
      </c>
      <c r="D25" s="142"/>
      <c r="E25" s="142"/>
      <c r="F25" s="144"/>
      <c r="G25" s="142"/>
      <c r="H25" s="142"/>
      <c r="I25" s="153"/>
      <c r="J25" s="92">
        <f t="shared" si="4"/>
        <v>0</v>
      </c>
      <c r="K25" s="98">
        <f>'1 Enterprises'!X$14</f>
        <v>0</v>
      </c>
      <c r="L25" s="94">
        <f t="shared" si="5"/>
        <v>0</v>
      </c>
      <c r="N25" s="99">
        <f t="shared" si="6"/>
        <v>0</v>
      </c>
      <c r="O25" s="264">
        <f t="shared" si="1"/>
        <v>0</v>
      </c>
    </row>
    <row r="26" spans="2:15" ht="13.5" thickBot="1">
      <c r="B26" s="31" t="s">
        <v>418</v>
      </c>
      <c r="C26" s="48">
        <f>'2 Income Statement'!B26</f>
        <v>0</v>
      </c>
      <c r="D26" s="142"/>
      <c r="E26" s="142"/>
      <c r="F26" s="144"/>
      <c r="G26" s="142"/>
      <c r="H26" s="142"/>
      <c r="I26" s="153"/>
      <c r="J26" s="92">
        <f t="shared" si="4"/>
        <v>0</v>
      </c>
      <c r="K26" s="98">
        <f>'1 Enterprises'!Y$14</f>
        <v>0</v>
      </c>
      <c r="L26" s="94">
        <f t="shared" si="5"/>
        <v>0</v>
      </c>
      <c r="N26" s="99">
        <f t="shared" si="6"/>
        <v>0</v>
      </c>
      <c r="O26" s="264">
        <f t="shared" si="1"/>
        <v>0</v>
      </c>
    </row>
    <row r="27" spans="2:15" ht="13.5" thickBot="1">
      <c r="B27" s="31" t="s">
        <v>419</v>
      </c>
      <c r="C27" s="96">
        <f>'2 Income Statement'!B27</f>
        <v>0</v>
      </c>
      <c r="D27" s="142"/>
      <c r="E27" s="142"/>
      <c r="F27" s="144"/>
      <c r="G27" s="142"/>
      <c r="H27" s="142"/>
      <c r="I27" s="153"/>
      <c r="J27" s="92">
        <f t="shared" si="4"/>
        <v>0</v>
      </c>
      <c r="K27" s="98">
        <f>'1 Enterprises'!Z$14</f>
        <v>0</v>
      </c>
      <c r="L27" s="94">
        <f t="shared" si="5"/>
        <v>0</v>
      </c>
      <c r="N27" s="99">
        <f t="shared" si="6"/>
        <v>0</v>
      </c>
      <c r="O27" s="264">
        <f t="shared" si="1"/>
        <v>0</v>
      </c>
    </row>
    <row r="28" spans="2:15" ht="13.5" thickBot="1">
      <c r="B28" s="31" t="s">
        <v>420</v>
      </c>
      <c r="C28" s="48">
        <f>'2 Income Statement'!B28</f>
        <v>0</v>
      </c>
      <c r="D28" s="142"/>
      <c r="E28" s="142"/>
      <c r="F28" s="144"/>
      <c r="G28" s="142"/>
      <c r="H28" s="142"/>
      <c r="I28" s="153"/>
      <c r="J28" s="92">
        <f t="shared" si="4"/>
        <v>0</v>
      </c>
      <c r="K28" s="98">
        <f>'1 Enterprises'!AA$14</f>
        <v>0</v>
      </c>
      <c r="L28" s="94">
        <f t="shared" si="5"/>
        <v>0</v>
      </c>
      <c r="N28" s="99">
        <f t="shared" si="6"/>
        <v>0</v>
      </c>
      <c r="O28" s="264">
        <f t="shared" si="1"/>
        <v>0</v>
      </c>
    </row>
    <row r="29" spans="2:15" ht="13.5" thickBot="1">
      <c r="B29" s="31" t="s">
        <v>421</v>
      </c>
      <c r="C29" s="48">
        <f>'2 Income Statement'!B29</f>
        <v>0</v>
      </c>
      <c r="D29" s="142"/>
      <c r="E29" s="142"/>
      <c r="F29" s="144"/>
      <c r="G29" s="142"/>
      <c r="H29" s="142"/>
      <c r="I29" s="153"/>
      <c r="J29" s="92">
        <f>IF(G29&gt;0,(D29*(F29/G29)),0)</f>
        <v>0</v>
      </c>
      <c r="K29" s="98">
        <f>'1 Enterprises'!AB$14</f>
        <v>0</v>
      </c>
      <c r="L29" s="94">
        <f>IF(K29&gt;0,((J29/K29)*I29),0)</f>
        <v>0</v>
      </c>
      <c r="N29" s="99">
        <f t="shared" si="6"/>
        <v>0</v>
      </c>
      <c r="O29" s="264">
        <f t="shared" si="1"/>
        <v>0</v>
      </c>
    </row>
    <row r="30" spans="2:15" ht="13.5" thickBot="1">
      <c r="B30" s="31" t="s">
        <v>120</v>
      </c>
      <c r="C30" s="48">
        <f>'2 Income Statement'!B30</f>
        <v>0</v>
      </c>
      <c r="D30" s="142"/>
      <c r="E30" s="142"/>
      <c r="F30" s="144"/>
      <c r="G30" s="142"/>
      <c r="H30" s="142"/>
      <c r="I30" s="153"/>
      <c r="J30" s="92">
        <f>IF(G30&gt;0,(D30*(F30/G30)),0)</f>
        <v>0</v>
      </c>
      <c r="K30" s="98">
        <f>'1 Enterprises'!AC$14</f>
        <v>0</v>
      </c>
      <c r="L30" s="94">
        <f>IF(K30&gt;0,((J30/K30)*I30),0)</f>
        <v>0</v>
      </c>
      <c r="N30" s="99">
        <f t="shared" si="6"/>
        <v>0</v>
      </c>
      <c r="O30" s="264">
        <f t="shared" si="1"/>
        <v>0</v>
      </c>
    </row>
    <row r="31" spans="2:15" ht="13.5" thickBot="1">
      <c r="B31" s="31" t="s">
        <v>121</v>
      </c>
      <c r="C31" s="96">
        <f>'2 Income Statement'!B31</f>
        <v>0</v>
      </c>
      <c r="D31" s="142"/>
      <c r="E31" s="142"/>
      <c r="F31" s="144"/>
      <c r="G31" s="142"/>
      <c r="H31" s="142"/>
      <c r="I31" s="153"/>
      <c r="J31" s="92">
        <f aca="true" t="shared" si="7" ref="J31:J41">IF(G31&gt;0,(D31*(F31/G31)),0)</f>
        <v>0</v>
      </c>
      <c r="K31" s="98">
        <f>'1 Enterprises'!AD$14</f>
        <v>0</v>
      </c>
      <c r="L31" s="94">
        <f aca="true" t="shared" si="8" ref="L31:L41">IF(K31&gt;0,((J31/K31)*I31),0)</f>
        <v>0</v>
      </c>
      <c r="N31" s="99">
        <f t="shared" si="6"/>
        <v>0</v>
      </c>
      <c r="O31" s="264">
        <f t="shared" si="1"/>
        <v>0</v>
      </c>
    </row>
    <row r="32" spans="2:15" ht="12.75" customHeight="1" thickBot="1">
      <c r="B32" s="31" t="s">
        <v>122</v>
      </c>
      <c r="C32" s="48">
        <f>'2 Income Statement'!B32</f>
        <v>0</v>
      </c>
      <c r="D32" s="142"/>
      <c r="E32" s="142"/>
      <c r="F32" s="144"/>
      <c r="G32" s="142"/>
      <c r="H32" s="142"/>
      <c r="I32" s="153"/>
      <c r="J32" s="92">
        <f t="shared" si="7"/>
        <v>0</v>
      </c>
      <c r="K32" s="98">
        <f>'1 Enterprises'!AE$14</f>
        <v>0</v>
      </c>
      <c r="L32" s="94">
        <f t="shared" si="8"/>
        <v>0</v>
      </c>
      <c r="N32" s="99">
        <f t="shared" si="6"/>
        <v>0</v>
      </c>
      <c r="O32" s="264">
        <f t="shared" si="1"/>
        <v>0</v>
      </c>
    </row>
    <row r="33" spans="2:15" ht="13.5" thickBot="1">
      <c r="B33" s="31" t="s">
        <v>123</v>
      </c>
      <c r="C33" s="48">
        <f>'2 Income Statement'!B33</f>
        <v>0</v>
      </c>
      <c r="D33" s="142"/>
      <c r="E33" s="142"/>
      <c r="F33" s="144"/>
      <c r="G33" s="142"/>
      <c r="H33" s="142"/>
      <c r="I33" s="153"/>
      <c r="J33" s="92">
        <f t="shared" si="7"/>
        <v>0</v>
      </c>
      <c r="K33" s="98">
        <f>'1 Enterprises'!AF$14</f>
        <v>0</v>
      </c>
      <c r="L33" s="94">
        <f t="shared" si="8"/>
        <v>0</v>
      </c>
      <c r="N33" s="99">
        <f t="shared" si="6"/>
        <v>0</v>
      </c>
      <c r="O33" s="264">
        <f t="shared" si="1"/>
        <v>0</v>
      </c>
    </row>
    <row r="34" spans="2:15" ht="13.5" thickBot="1">
      <c r="B34" s="31" t="s">
        <v>124</v>
      </c>
      <c r="C34" s="48">
        <f>'2 Income Statement'!B34</f>
        <v>0</v>
      </c>
      <c r="D34" s="142"/>
      <c r="E34" s="142"/>
      <c r="F34" s="144"/>
      <c r="G34" s="142"/>
      <c r="H34" s="142"/>
      <c r="I34" s="153"/>
      <c r="J34" s="92">
        <f t="shared" si="7"/>
        <v>0</v>
      </c>
      <c r="K34" s="98">
        <f>'1 Enterprises'!AG$14</f>
        <v>0</v>
      </c>
      <c r="L34" s="94">
        <f t="shared" si="8"/>
        <v>0</v>
      </c>
      <c r="N34" s="99">
        <f t="shared" si="6"/>
        <v>0</v>
      </c>
      <c r="O34" s="264">
        <f t="shared" si="1"/>
        <v>0</v>
      </c>
    </row>
    <row r="35" spans="2:15" ht="13.5" thickBot="1">
      <c r="B35" s="31" t="s">
        <v>125</v>
      </c>
      <c r="C35" s="96">
        <f>'2 Income Statement'!B35</f>
        <v>0</v>
      </c>
      <c r="D35" s="142"/>
      <c r="E35" s="142"/>
      <c r="F35" s="144"/>
      <c r="G35" s="142"/>
      <c r="H35" s="142"/>
      <c r="I35" s="153"/>
      <c r="J35" s="92">
        <f t="shared" si="7"/>
        <v>0</v>
      </c>
      <c r="K35" s="98">
        <f>'1 Enterprises'!AH$14</f>
        <v>0</v>
      </c>
      <c r="L35" s="94">
        <f t="shared" si="8"/>
        <v>0</v>
      </c>
      <c r="N35" s="99">
        <f t="shared" si="6"/>
        <v>0</v>
      </c>
      <c r="O35" s="264">
        <f t="shared" si="1"/>
        <v>0</v>
      </c>
    </row>
    <row r="36" spans="2:15" ht="13.5" thickBot="1">
      <c r="B36" s="31" t="s">
        <v>126</v>
      </c>
      <c r="C36" s="48">
        <f>'2 Income Statement'!B36</f>
        <v>0</v>
      </c>
      <c r="D36" s="142"/>
      <c r="E36" s="142"/>
      <c r="F36" s="144"/>
      <c r="G36" s="142"/>
      <c r="H36" s="142"/>
      <c r="I36" s="153"/>
      <c r="J36" s="92">
        <f t="shared" si="7"/>
        <v>0</v>
      </c>
      <c r="K36" s="98">
        <f>'1 Enterprises'!AI$14</f>
        <v>0</v>
      </c>
      <c r="L36" s="94">
        <f t="shared" si="8"/>
        <v>0</v>
      </c>
      <c r="N36" s="99">
        <f t="shared" si="6"/>
        <v>0</v>
      </c>
      <c r="O36" s="264">
        <f t="shared" si="1"/>
        <v>0</v>
      </c>
    </row>
    <row r="37" spans="2:15" ht="13.5" thickBot="1">
      <c r="B37" s="31" t="s">
        <v>127</v>
      </c>
      <c r="C37" s="48">
        <f>'2 Income Statement'!B37</f>
        <v>0</v>
      </c>
      <c r="D37" s="142"/>
      <c r="E37" s="142"/>
      <c r="F37" s="144"/>
      <c r="G37" s="142"/>
      <c r="H37" s="142"/>
      <c r="I37" s="153"/>
      <c r="J37" s="92">
        <f t="shared" si="7"/>
        <v>0</v>
      </c>
      <c r="K37" s="98">
        <f>'1 Enterprises'!AJ$14</f>
        <v>0</v>
      </c>
      <c r="L37" s="94">
        <f t="shared" si="8"/>
        <v>0</v>
      </c>
      <c r="N37" s="99">
        <f t="shared" si="6"/>
        <v>0</v>
      </c>
      <c r="O37" s="264">
        <f aca="true" t="shared" si="9" ref="O37:O54">SUM(L37,L89+L143+L195+L247+L299+L351+L403+L455+L507)</f>
        <v>0</v>
      </c>
    </row>
    <row r="38" spans="2:15" ht="13.5" thickBot="1">
      <c r="B38" s="31" t="s">
        <v>128</v>
      </c>
      <c r="C38" s="48">
        <f>'2 Income Statement'!B38</f>
        <v>0</v>
      </c>
      <c r="D38" s="142"/>
      <c r="E38" s="142"/>
      <c r="F38" s="144"/>
      <c r="G38" s="142"/>
      <c r="H38" s="142"/>
      <c r="I38" s="153"/>
      <c r="J38" s="92">
        <f t="shared" si="7"/>
        <v>0</v>
      </c>
      <c r="K38" s="98">
        <f>'1 Enterprises'!AK$14</f>
        <v>0</v>
      </c>
      <c r="L38" s="94">
        <f t="shared" si="8"/>
        <v>0</v>
      </c>
      <c r="N38" s="99">
        <f t="shared" si="6"/>
        <v>0</v>
      </c>
      <c r="O38" s="264">
        <f t="shared" si="9"/>
        <v>0</v>
      </c>
    </row>
    <row r="39" spans="2:15" ht="13.5" thickBot="1">
      <c r="B39" s="31" t="s">
        <v>129</v>
      </c>
      <c r="C39" s="96">
        <f>'2 Income Statement'!B39</f>
        <v>0</v>
      </c>
      <c r="D39" s="142"/>
      <c r="E39" s="142"/>
      <c r="F39" s="144"/>
      <c r="G39" s="142"/>
      <c r="H39" s="142"/>
      <c r="I39" s="153"/>
      <c r="J39" s="92">
        <f t="shared" si="7"/>
        <v>0</v>
      </c>
      <c r="K39" s="98">
        <f>'1 Enterprises'!AL$14</f>
        <v>0</v>
      </c>
      <c r="L39" s="94">
        <f t="shared" si="8"/>
        <v>0</v>
      </c>
      <c r="N39" s="99">
        <f t="shared" si="6"/>
        <v>0</v>
      </c>
      <c r="O39" s="264">
        <f t="shared" si="9"/>
        <v>0</v>
      </c>
    </row>
    <row r="40" spans="2:15" ht="13.5" thickBot="1">
      <c r="B40" s="31" t="s">
        <v>130</v>
      </c>
      <c r="C40" s="48">
        <f>'2 Income Statement'!B40</f>
        <v>0</v>
      </c>
      <c r="D40" s="142"/>
      <c r="E40" s="142"/>
      <c r="F40" s="144"/>
      <c r="G40" s="142"/>
      <c r="H40" s="142"/>
      <c r="I40" s="153"/>
      <c r="J40" s="92">
        <f t="shared" si="7"/>
        <v>0</v>
      </c>
      <c r="K40" s="98">
        <f>'1 Enterprises'!AM$14</f>
        <v>0</v>
      </c>
      <c r="L40" s="94">
        <f t="shared" si="8"/>
        <v>0</v>
      </c>
      <c r="N40" s="99">
        <f t="shared" si="6"/>
        <v>0</v>
      </c>
      <c r="O40" s="264">
        <f t="shared" si="9"/>
        <v>0</v>
      </c>
    </row>
    <row r="41" spans="2:15" ht="13.5" thickBot="1">
      <c r="B41" s="31" t="s">
        <v>131</v>
      </c>
      <c r="C41" s="48">
        <f>'2 Income Statement'!B41</f>
        <v>0</v>
      </c>
      <c r="D41" s="142"/>
      <c r="E41" s="142"/>
      <c r="F41" s="144"/>
      <c r="G41" s="142"/>
      <c r="H41" s="142"/>
      <c r="I41" s="153"/>
      <c r="J41" s="92">
        <f t="shared" si="7"/>
        <v>0</v>
      </c>
      <c r="K41" s="98">
        <f>'1 Enterprises'!AN$14</f>
        <v>0</v>
      </c>
      <c r="L41" s="94">
        <f t="shared" si="8"/>
        <v>0</v>
      </c>
      <c r="N41" s="99">
        <f t="shared" si="6"/>
        <v>0</v>
      </c>
      <c r="O41" s="264">
        <f t="shared" si="9"/>
        <v>0</v>
      </c>
    </row>
    <row r="42" spans="2:15" ht="13.5" thickBot="1">
      <c r="B42" s="31" t="s">
        <v>132</v>
      </c>
      <c r="C42" s="48">
        <f>'2 Income Statement'!B42</f>
        <v>0</v>
      </c>
      <c r="D42" s="142"/>
      <c r="E42" s="142"/>
      <c r="F42" s="144"/>
      <c r="G42" s="142"/>
      <c r="H42" s="142"/>
      <c r="I42" s="153"/>
      <c r="J42" s="92">
        <f>IF(G42&gt;0,(D42*(F42/G42)),0)</f>
        <v>0</v>
      </c>
      <c r="K42" s="98">
        <f>'1 Enterprises'!AO$14</f>
        <v>0</v>
      </c>
      <c r="L42" s="94">
        <f>IF(K42&gt;0,((J42/K42)*I42),0)</f>
        <v>0</v>
      </c>
      <c r="N42" s="99">
        <f t="shared" si="6"/>
        <v>0</v>
      </c>
      <c r="O42" s="264">
        <f t="shared" si="9"/>
        <v>0</v>
      </c>
    </row>
    <row r="43" spans="2:15" ht="13.5" thickBot="1">
      <c r="B43" s="31" t="s">
        <v>133</v>
      </c>
      <c r="C43" s="96">
        <f>'2 Income Statement'!B43</f>
        <v>0</v>
      </c>
      <c r="D43" s="142"/>
      <c r="E43" s="142"/>
      <c r="F43" s="144"/>
      <c r="G43" s="142"/>
      <c r="H43" s="142"/>
      <c r="I43" s="153"/>
      <c r="J43" s="92">
        <f aca="true" t="shared" si="10" ref="J43:J54">IF(G43&gt;0,(D43*(F43/G43)),0)</f>
        <v>0</v>
      </c>
      <c r="K43" s="98">
        <f>'1 Enterprises'!AP$14</f>
        <v>0</v>
      </c>
      <c r="L43" s="94">
        <f aca="true" t="shared" si="11" ref="L43:L54">IF(K43&gt;0,((J43/K43)*I43),0)</f>
        <v>0</v>
      </c>
      <c r="N43" s="99">
        <f t="shared" si="6"/>
        <v>0</v>
      </c>
      <c r="O43" s="264">
        <f t="shared" si="9"/>
        <v>0</v>
      </c>
    </row>
    <row r="44" spans="2:15" ht="13.5" thickBot="1">
      <c r="B44" s="31" t="s">
        <v>134</v>
      </c>
      <c r="C44" s="48">
        <f>'2 Income Statement'!B44</f>
        <v>0</v>
      </c>
      <c r="D44" s="142"/>
      <c r="E44" s="142"/>
      <c r="F44" s="144"/>
      <c r="G44" s="142"/>
      <c r="H44" s="142"/>
      <c r="I44" s="153"/>
      <c r="J44" s="92">
        <f t="shared" si="10"/>
        <v>0</v>
      </c>
      <c r="K44" s="98">
        <f>'1 Enterprises'!AQ$14</f>
        <v>0</v>
      </c>
      <c r="L44" s="94">
        <f t="shared" si="11"/>
        <v>0</v>
      </c>
      <c r="N44" s="99">
        <f t="shared" si="6"/>
        <v>0</v>
      </c>
      <c r="O44" s="264">
        <f t="shared" si="9"/>
        <v>0</v>
      </c>
    </row>
    <row r="45" spans="2:15" ht="13.5" thickBot="1">
      <c r="B45" s="31" t="s">
        <v>135</v>
      </c>
      <c r="C45" s="48">
        <f>'2 Income Statement'!B45</f>
        <v>0</v>
      </c>
      <c r="D45" s="142"/>
      <c r="E45" s="142"/>
      <c r="F45" s="144"/>
      <c r="G45" s="142"/>
      <c r="H45" s="142"/>
      <c r="I45" s="153"/>
      <c r="J45" s="92">
        <f t="shared" si="10"/>
        <v>0</v>
      </c>
      <c r="K45" s="98">
        <f>'1 Enterprises'!AR$14</f>
        <v>0</v>
      </c>
      <c r="L45" s="94">
        <f t="shared" si="11"/>
        <v>0</v>
      </c>
      <c r="N45" s="99">
        <f t="shared" si="6"/>
        <v>0</v>
      </c>
      <c r="O45" s="264">
        <f t="shared" si="9"/>
        <v>0</v>
      </c>
    </row>
    <row r="46" spans="2:15" ht="13.5" thickBot="1">
      <c r="B46" s="31" t="s">
        <v>136</v>
      </c>
      <c r="C46" s="48">
        <f>'2 Income Statement'!B46</f>
        <v>0</v>
      </c>
      <c r="D46" s="142"/>
      <c r="E46" s="142"/>
      <c r="F46" s="144"/>
      <c r="G46" s="142"/>
      <c r="H46" s="142"/>
      <c r="I46" s="153"/>
      <c r="J46" s="92">
        <f t="shared" si="10"/>
        <v>0</v>
      </c>
      <c r="K46" s="98">
        <f>'1 Enterprises'!AS$14</f>
        <v>0</v>
      </c>
      <c r="L46" s="94">
        <f t="shared" si="11"/>
        <v>0</v>
      </c>
      <c r="N46" s="99">
        <f t="shared" si="6"/>
        <v>0</v>
      </c>
      <c r="O46" s="264">
        <f t="shared" si="9"/>
        <v>0</v>
      </c>
    </row>
    <row r="47" spans="2:15" ht="13.5" thickBot="1">
      <c r="B47" s="31" t="s">
        <v>137</v>
      </c>
      <c r="C47" s="96">
        <f>'2 Income Statement'!B47</f>
        <v>0</v>
      </c>
      <c r="D47" s="142"/>
      <c r="E47" s="142"/>
      <c r="F47" s="144"/>
      <c r="G47" s="142"/>
      <c r="H47" s="142"/>
      <c r="I47" s="153"/>
      <c r="J47" s="92">
        <f t="shared" si="10"/>
        <v>0</v>
      </c>
      <c r="K47" s="98">
        <f>'1 Enterprises'!AT$14</f>
        <v>0</v>
      </c>
      <c r="L47" s="94">
        <f t="shared" si="11"/>
        <v>0</v>
      </c>
      <c r="N47" s="99">
        <f t="shared" si="6"/>
        <v>0</v>
      </c>
      <c r="O47" s="264">
        <f t="shared" si="9"/>
        <v>0</v>
      </c>
    </row>
    <row r="48" spans="2:15" ht="13.5" thickBot="1">
      <c r="B48" s="31" t="s">
        <v>138</v>
      </c>
      <c r="C48" s="48">
        <f>'2 Income Statement'!B48</f>
        <v>0</v>
      </c>
      <c r="D48" s="142"/>
      <c r="E48" s="142"/>
      <c r="F48" s="144"/>
      <c r="G48" s="142"/>
      <c r="H48" s="142"/>
      <c r="I48" s="153"/>
      <c r="J48" s="92">
        <f t="shared" si="10"/>
        <v>0</v>
      </c>
      <c r="K48" s="98">
        <f>'1 Enterprises'!AU$14</f>
        <v>0</v>
      </c>
      <c r="L48" s="94">
        <f t="shared" si="11"/>
        <v>0</v>
      </c>
      <c r="N48" s="99">
        <f t="shared" si="6"/>
        <v>0</v>
      </c>
      <c r="O48" s="264">
        <f t="shared" si="9"/>
        <v>0</v>
      </c>
    </row>
    <row r="49" spans="2:15" ht="13.5" thickBot="1">
      <c r="B49" s="31" t="s">
        <v>139</v>
      </c>
      <c r="C49" s="48">
        <f>'2 Income Statement'!B49</f>
        <v>0</v>
      </c>
      <c r="D49" s="142"/>
      <c r="E49" s="142"/>
      <c r="F49" s="144"/>
      <c r="G49" s="142"/>
      <c r="H49" s="142"/>
      <c r="I49" s="153"/>
      <c r="J49" s="92">
        <f t="shared" si="10"/>
        <v>0</v>
      </c>
      <c r="K49" s="98">
        <f>'1 Enterprises'!AV$14</f>
        <v>0</v>
      </c>
      <c r="L49" s="94">
        <f t="shared" si="11"/>
        <v>0</v>
      </c>
      <c r="N49" s="99">
        <f t="shared" si="6"/>
        <v>0</v>
      </c>
      <c r="O49" s="264">
        <f t="shared" si="9"/>
        <v>0</v>
      </c>
    </row>
    <row r="50" spans="2:15" ht="13.5" thickBot="1">
      <c r="B50" s="31" t="s">
        <v>140</v>
      </c>
      <c r="C50" s="48">
        <f>'2 Income Statement'!B50</f>
        <v>0</v>
      </c>
      <c r="D50" s="142"/>
      <c r="E50" s="142"/>
      <c r="F50" s="144"/>
      <c r="G50" s="142"/>
      <c r="H50" s="142"/>
      <c r="I50" s="153"/>
      <c r="J50" s="92">
        <f t="shared" si="10"/>
        <v>0</v>
      </c>
      <c r="K50" s="98">
        <f>'1 Enterprises'!AW$14</f>
        <v>0</v>
      </c>
      <c r="L50" s="94">
        <f t="shared" si="11"/>
        <v>0</v>
      </c>
      <c r="N50" s="99">
        <f t="shared" si="6"/>
        <v>0</v>
      </c>
      <c r="O50" s="264">
        <f t="shared" si="9"/>
        <v>0</v>
      </c>
    </row>
    <row r="51" spans="2:15" ht="13.5" thickBot="1">
      <c r="B51" s="31" t="s">
        <v>141</v>
      </c>
      <c r="C51" s="96">
        <f>'2 Income Statement'!B51</f>
        <v>0</v>
      </c>
      <c r="D51" s="142"/>
      <c r="E51" s="142"/>
      <c r="F51" s="144"/>
      <c r="G51" s="142"/>
      <c r="H51" s="142"/>
      <c r="I51" s="153"/>
      <c r="J51" s="92">
        <f t="shared" si="10"/>
        <v>0</v>
      </c>
      <c r="K51" s="98">
        <f>'1 Enterprises'!AX$14</f>
        <v>0</v>
      </c>
      <c r="L51" s="94">
        <f t="shared" si="11"/>
        <v>0</v>
      </c>
      <c r="N51" s="99">
        <f t="shared" si="6"/>
        <v>0</v>
      </c>
      <c r="O51" s="264">
        <f t="shared" si="9"/>
        <v>0</v>
      </c>
    </row>
    <row r="52" spans="2:15" ht="13.5" thickBot="1">
      <c r="B52" s="31" t="s">
        <v>142</v>
      </c>
      <c r="C52" s="48">
        <f>'2 Income Statement'!B52</f>
        <v>0</v>
      </c>
      <c r="D52" s="142"/>
      <c r="E52" s="142"/>
      <c r="F52" s="144"/>
      <c r="G52" s="142"/>
      <c r="H52" s="142"/>
      <c r="I52" s="153"/>
      <c r="J52" s="92">
        <f t="shared" si="10"/>
        <v>0</v>
      </c>
      <c r="K52" s="98">
        <f>'1 Enterprises'!AY$14</f>
        <v>0</v>
      </c>
      <c r="L52" s="94">
        <f t="shared" si="11"/>
        <v>0</v>
      </c>
      <c r="N52" s="99">
        <f t="shared" si="6"/>
        <v>0</v>
      </c>
      <c r="O52" s="264">
        <f t="shared" si="9"/>
        <v>0</v>
      </c>
    </row>
    <row r="53" spans="2:15" ht="13.5" thickBot="1">
      <c r="B53" s="31" t="s">
        <v>143</v>
      </c>
      <c r="C53" s="48">
        <f>'2 Income Statement'!B53</f>
        <v>0</v>
      </c>
      <c r="D53" s="142"/>
      <c r="E53" s="142"/>
      <c r="F53" s="144"/>
      <c r="G53" s="142"/>
      <c r="H53" s="142"/>
      <c r="I53" s="153"/>
      <c r="J53" s="92">
        <f t="shared" si="10"/>
        <v>0</v>
      </c>
      <c r="K53" s="98">
        <f>'1 Enterprises'!AZ$14</f>
        <v>0</v>
      </c>
      <c r="L53" s="94">
        <f t="shared" si="11"/>
        <v>0</v>
      </c>
      <c r="N53" s="99">
        <f t="shared" si="6"/>
        <v>0</v>
      </c>
      <c r="O53" s="264">
        <f t="shared" si="9"/>
        <v>0</v>
      </c>
    </row>
    <row r="54" spans="2:15" ht="13.5" thickBot="1">
      <c r="B54" s="31" t="s">
        <v>144</v>
      </c>
      <c r="C54" s="48">
        <f>'2 Income Statement'!B54</f>
        <v>0</v>
      </c>
      <c r="D54" s="142"/>
      <c r="E54" s="142"/>
      <c r="F54" s="144"/>
      <c r="G54" s="142"/>
      <c r="H54" s="142"/>
      <c r="I54" s="153"/>
      <c r="J54" s="92">
        <f t="shared" si="10"/>
        <v>0</v>
      </c>
      <c r="K54" s="98">
        <f>'1 Enterprises'!BA$14</f>
        <v>0</v>
      </c>
      <c r="L54" s="94">
        <f t="shared" si="11"/>
        <v>0</v>
      </c>
      <c r="N54" s="99">
        <f t="shared" si="6"/>
        <v>0</v>
      </c>
      <c r="O54" s="264">
        <f t="shared" si="9"/>
        <v>0</v>
      </c>
    </row>
    <row r="55" ht="12">
      <c r="C55" s="31"/>
    </row>
    <row r="56" spans="3:12" ht="12.75">
      <c r="C56" s="267" t="s">
        <v>119</v>
      </c>
      <c r="D56" s="268"/>
      <c r="E56" s="268"/>
      <c r="F56" s="268"/>
      <c r="G56" s="268"/>
      <c r="H56" s="268"/>
      <c r="I56" s="268"/>
      <c r="J56" s="268"/>
      <c r="K56" s="268"/>
      <c r="L56" s="269"/>
    </row>
    <row r="57" spans="2:12" ht="12.75">
      <c r="B57" s="31" t="s">
        <v>397</v>
      </c>
      <c r="C57" s="262">
        <f aca="true" t="shared" si="12" ref="C57:C88">C5</f>
        <v>0</v>
      </c>
      <c r="D57" s="142"/>
      <c r="E57" s="142"/>
      <c r="F57" s="144"/>
      <c r="G57" s="142"/>
      <c r="H57" s="142"/>
      <c r="I57" s="153"/>
      <c r="J57" s="92">
        <f>IF(G57&gt;0,(D57*(F57/G57)),0)</f>
        <v>0</v>
      </c>
      <c r="K57" s="93">
        <f aca="true" t="shared" si="13" ref="K57:K88">K5</f>
        <v>0</v>
      </c>
      <c r="L57" s="94">
        <f>IF(K57&gt;0,((J57/K57)*I57),0)</f>
        <v>0</v>
      </c>
    </row>
    <row r="58" spans="2:12" ht="12.75">
      <c r="B58" s="31" t="s">
        <v>398</v>
      </c>
      <c r="C58" s="263">
        <f t="shared" si="12"/>
        <v>0</v>
      </c>
      <c r="D58" s="142"/>
      <c r="E58" s="142"/>
      <c r="F58" s="144"/>
      <c r="G58" s="142"/>
      <c r="H58" s="142"/>
      <c r="I58" s="153"/>
      <c r="J58" s="92">
        <f aca="true" t="shared" si="14" ref="J58:J68">IF(G58&gt;0,(D58*(F58/G58)),0)</f>
        <v>0</v>
      </c>
      <c r="K58" s="97">
        <f t="shared" si="13"/>
        <v>0</v>
      </c>
      <c r="L58" s="94">
        <f aca="true" t="shared" si="15" ref="L58:L68">IF(K58&gt;0,((J58/K58)*I58),0)</f>
        <v>0</v>
      </c>
    </row>
    <row r="59" spans="2:12" ht="12.75">
      <c r="B59" s="31" t="s">
        <v>399</v>
      </c>
      <c r="C59" s="262">
        <f t="shared" si="12"/>
        <v>0</v>
      </c>
      <c r="D59" s="142"/>
      <c r="E59" s="142"/>
      <c r="F59" s="144"/>
      <c r="G59" s="142"/>
      <c r="H59" s="142"/>
      <c r="I59" s="153"/>
      <c r="J59" s="92">
        <f t="shared" si="14"/>
        <v>0</v>
      </c>
      <c r="K59" s="97">
        <f t="shared" si="13"/>
        <v>0</v>
      </c>
      <c r="L59" s="94">
        <f t="shared" si="15"/>
        <v>0</v>
      </c>
    </row>
    <row r="60" spans="2:12" ht="12.75">
      <c r="B60" s="31" t="s">
        <v>400</v>
      </c>
      <c r="C60" s="263">
        <f t="shared" si="12"/>
        <v>0</v>
      </c>
      <c r="D60" s="142"/>
      <c r="E60" s="142"/>
      <c r="F60" s="144"/>
      <c r="G60" s="142"/>
      <c r="H60" s="142"/>
      <c r="I60" s="153"/>
      <c r="J60" s="92">
        <f t="shared" si="14"/>
        <v>0</v>
      </c>
      <c r="K60" s="93">
        <f t="shared" si="13"/>
        <v>0</v>
      </c>
      <c r="L60" s="94">
        <f t="shared" si="15"/>
        <v>0</v>
      </c>
    </row>
    <row r="61" spans="2:12" ht="12.75">
      <c r="B61" s="31" t="s">
        <v>401</v>
      </c>
      <c r="C61" s="262">
        <f t="shared" si="12"/>
        <v>0</v>
      </c>
      <c r="D61" s="142"/>
      <c r="E61" s="142"/>
      <c r="F61" s="144"/>
      <c r="G61" s="142"/>
      <c r="H61" s="142"/>
      <c r="I61" s="153"/>
      <c r="J61" s="92">
        <f t="shared" si="14"/>
        <v>0</v>
      </c>
      <c r="K61" s="97">
        <f t="shared" si="13"/>
        <v>0</v>
      </c>
      <c r="L61" s="94">
        <f t="shared" si="15"/>
        <v>0</v>
      </c>
    </row>
    <row r="62" spans="2:12" ht="12.75">
      <c r="B62" s="31" t="s">
        <v>402</v>
      </c>
      <c r="C62" s="263">
        <f t="shared" si="12"/>
        <v>0</v>
      </c>
      <c r="D62" s="142"/>
      <c r="E62" s="142"/>
      <c r="F62" s="144"/>
      <c r="G62" s="142"/>
      <c r="H62" s="142"/>
      <c r="I62" s="153"/>
      <c r="J62" s="92">
        <f t="shared" si="14"/>
        <v>0</v>
      </c>
      <c r="K62" s="97">
        <f t="shared" si="13"/>
        <v>0</v>
      </c>
      <c r="L62" s="94">
        <f t="shared" si="15"/>
        <v>0</v>
      </c>
    </row>
    <row r="63" spans="2:12" ht="12.75">
      <c r="B63" s="31" t="s">
        <v>403</v>
      </c>
      <c r="C63" s="262">
        <f t="shared" si="12"/>
        <v>0</v>
      </c>
      <c r="D63" s="142"/>
      <c r="E63" s="142"/>
      <c r="F63" s="144"/>
      <c r="G63" s="142"/>
      <c r="H63" s="142"/>
      <c r="I63" s="153"/>
      <c r="J63" s="92">
        <f t="shared" si="14"/>
        <v>0</v>
      </c>
      <c r="K63" s="93">
        <f t="shared" si="13"/>
        <v>0</v>
      </c>
      <c r="L63" s="94">
        <f t="shared" si="15"/>
        <v>0</v>
      </c>
    </row>
    <row r="64" spans="2:12" ht="12.75">
      <c r="B64" s="31" t="s">
        <v>404</v>
      </c>
      <c r="C64" s="263">
        <f t="shared" si="12"/>
        <v>0</v>
      </c>
      <c r="D64" s="142"/>
      <c r="E64" s="142"/>
      <c r="F64" s="144"/>
      <c r="G64" s="142"/>
      <c r="H64" s="142"/>
      <c r="I64" s="153"/>
      <c r="J64" s="92">
        <f t="shared" si="14"/>
        <v>0</v>
      </c>
      <c r="K64" s="97">
        <f t="shared" si="13"/>
        <v>0</v>
      </c>
      <c r="L64" s="94">
        <f t="shared" si="15"/>
        <v>0</v>
      </c>
    </row>
    <row r="65" spans="2:12" ht="12.75">
      <c r="B65" s="31" t="s">
        <v>405</v>
      </c>
      <c r="C65" s="262">
        <f t="shared" si="12"/>
        <v>0</v>
      </c>
      <c r="D65" s="142"/>
      <c r="E65" s="142"/>
      <c r="F65" s="144"/>
      <c r="G65" s="142"/>
      <c r="H65" s="142"/>
      <c r="I65" s="153"/>
      <c r="J65" s="92">
        <f t="shared" si="14"/>
        <v>0</v>
      </c>
      <c r="K65" s="97">
        <f t="shared" si="13"/>
        <v>0</v>
      </c>
      <c r="L65" s="94">
        <f t="shared" si="15"/>
        <v>0</v>
      </c>
    </row>
    <row r="66" spans="2:12" ht="12.75">
      <c r="B66" s="31" t="s">
        <v>406</v>
      </c>
      <c r="C66" s="263">
        <f t="shared" si="12"/>
        <v>0</v>
      </c>
      <c r="D66" s="142"/>
      <c r="E66" s="142"/>
      <c r="F66" s="144"/>
      <c r="G66" s="142"/>
      <c r="H66" s="142"/>
      <c r="I66" s="153"/>
      <c r="J66" s="92">
        <f t="shared" si="14"/>
        <v>0</v>
      </c>
      <c r="K66" s="93">
        <f t="shared" si="13"/>
        <v>0</v>
      </c>
      <c r="L66" s="94">
        <f t="shared" si="15"/>
        <v>0</v>
      </c>
    </row>
    <row r="67" spans="2:12" ht="12.75">
      <c r="B67" s="31" t="s">
        <v>407</v>
      </c>
      <c r="C67" s="262">
        <f t="shared" si="12"/>
        <v>0</v>
      </c>
      <c r="D67" s="142"/>
      <c r="E67" s="142"/>
      <c r="F67" s="144"/>
      <c r="G67" s="142"/>
      <c r="H67" s="142"/>
      <c r="I67" s="153"/>
      <c r="J67" s="92">
        <f t="shared" si="14"/>
        <v>0</v>
      </c>
      <c r="K67" s="97">
        <f t="shared" si="13"/>
        <v>0</v>
      </c>
      <c r="L67" s="94">
        <f t="shared" si="15"/>
        <v>0</v>
      </c>
    </row>
    <row r="68" spans="2:12" ht="12.75">
      <c r="B68" s="31" t="s">
        <v>408</v>
      </c>
      <c r="C68" s="263">
        <f t="shared" si="12"/>
        <v>0</v>
      </c>
      <c r="D68" s="142"/>
      <c r="E68" s="142"/>
      <c r="F68" s="144"/>
      <c r="G68" s="142"/>
      <c r="H68" s="142"/>
      <c r="I68" s="153"/>
      <c r="J68" s="92">
        <f t="shared" si="14"/>
        <v>0</v>
      </c>
      <c r="K68" s="97">
        <f t="shared" si="13"/>
        <v>0</v>
      </c>
      <c r="L68" s="94">
        <f t="shared" si="15"/>
        <v>0</v>
      </c>
    </row>
    <row r="69" spans="2:12" ht="12.75">
      <c r="B69" s="31" t="s">
        <v>409</v>
      </c>
      <c r="C69" s="262">
        <f t="shared" si="12"/>
        <v>0</v>
      </c>
      <c r="D69" s="142"/>
      <c r="E69" s="142"/>
      <c r="F69" s="144"/>
      <c r="G69" s="142"/>
      <c r="H69" s="142"/>
      <c r="I69" s="153"/>
      <c r="J69" s="92">
        <f>IF(G69&gt;0,(D69*(F69/G69)),0)</f>
        <v>0</v>
      </c>
      <c r="K69" s="93">
        <f t="shared" si="13"/>
        <v>0</v>
      </c>
      <c r="L69" s="94">
        <f>IF(K69&gt;0,((J69/K69)*I69),0)</f>
        <v>0</v>
      </c>
    </row>
    <row r="70" spans="2:12" ht="12.75">
      <c r="B70" s="31" t="s">
        <v>410</v>
      </c>
      <c r="C70" s="263">
        <f t="shared" si="12"/>
        <v>0</v>
      </c>
      <c r="D70" s="142"/>
      <c r="E70" s="142"/>
      <c r="F70" s="144"/>
      <c r="G70" s="142"/>
      <c r="H70" s="142"/>
      <c r="I70" s="153"/>
      <c r="J70" s="92">
        <f aca="true" t="shared" si="16" ref="J70:J81">IF(G70&gt;0,(D70*(F70/G70)),0)</f>
        <v>0</v>
      </c>
      <c r="K70" s="97">
        <f t="shared" si="13"/>
        <v>0</v>
      </c>
      <c r="L70" s="94">
        <f aca="true" t="shared" si="17" ref="L70:L81">IF(K70&gt;0,((J70/K70)*I70),0)</f>
        <v>0</v>
      </c>
    </row>
    <row r="71" spans="2:12" ht="12.75">
      <c r="B71" s="31" t="s">
        <v>411</v>
      </c>
      <c r="C71" s="262">
        <f t="shared" si="12"/>
        <v>0</v>
      </c>
      <c r="D71" s="142"/>
      <c r="E71" s="142"/>
      <c r="F71" s="144"/>
      <c r="G71" s="142"/>
      <c r="H71" s="142"/>
      <c r="I71" s="153"/>
      <c r="J71" s="92">
        <f t="shared" si="16"/>
        <v>0</v>
      </c>
      <c r="K71" s="97">
        <f t="shared" si="13"/>
        <v>0</v>
      </c>
      <c r="L71" s="94">
        <f t="shared" si="17"/>
        <v>0</v>
      </c>
    </row>
    <row r="72" spans="2:12" ht="12.75">
      <c r="B72" s="31" t="s">
        <v>412</v>
      </c>
      <c r="C72" s="263">
        <f t="shared" si="12"/>
        <v>0</v>
      </c>
      <c r="D72" s="142"/>
      <c r="E72" s="142"/>
      <c r="F72" s="144"/>
      <c r="G72" s="142"/>
      <c r="H72" s="142"/>
      <c r="I72" s="153"/>
      <c r="J72" s="92">
        <f t="shared" si="16"/>
        <v>0</v>
      </c>
      <c r="K72" s="93">
        <f t="shared" si="13"/>
        <v>0</v>
      </c>
      <c r="L72" s="94">
        <f t="shared" si="17"/>
        <v>0</v>
      </c>
    </row>
    <row r="73" spans="2:12" ht="12.75">
      <c r="B73" s="31" t="s">
        <v>413</v>
      </c>
      <c r="C73" s="262">
        <f t="shared" si="12"/>
        <v>0</v>
      </c>
      <c r="D73" s="142"/>
      <c r="E73" s="142"/>
      <c r="F73" s="144"/>
      <c r="G73" s="142"/>
      <c r="H73" s="142"/>
      <c r="I73" s="153"/>
      <c r="J73" s="92">
        <f t="shared" si="16"/>
        <v>0</v>
      </c>
      <c r="K73" s="97">
        <f t="shared" si="13"/>
        <v>0</v>
      </c>
      <c r="L73" s="94">
        <f t="shared" si="17"/>
        <v>0</v>
      </c>
    </row>
    <row r="74" spans="2:12" ht="12.75">
      <c r="B74" s="31" t="s">
        <v>414</v>
      </c>
      <c r="C74" s="263">
        <f t="shared" si="12"/>
        <v>0</v>
      </c>
      <c r="D74" s="142"/>
      <c r="E74" s="142"/>
      <c r="F74" s="144"/>
      <c r="G74" s="142"/>
      <c r="H74" s="142"/>
      <c r="I74" s="153"/>
      <c r="J74" s="92">
        <f t="shared" si="16"/>
        <v>0</v>
      </c>
      <c r="K74" s="97">
        <f t="shared" si="13"/>
        <v>0</v>
      </c>
      <c r="L74" s="94">
        <f t="shared" si="17"/>
        <v>0</v>
      </c>
    </row>
    <row r="75" spans="2:12" ht="12.75">
      <c r="B75" s="31" t="s">
        <v>415</v>
      </c>
      <c r="C75" s="262">
        <f t="shared" si="12"/>
        <v>0</v>
      </c>
      <c r="D75" s="142"/>
      <c r="E75" s="142"/>
      <c r="F75" s="144"/>
      <c r="G75" s="142"/>
      <c r="H75" s="142"/>
      <c r="I75" s="153"/>
      <c r="J75" s="92">
        <f t="shared" si="16"/>
        <v>0</v>
      </c>
      <c r="K75" s="93">
        <f t="shared" si="13"/>
        <v>0</v>
      </c>
      <c r="L75" s="94">
        <f t="shared" si="17"/>
        <v>0</v>
      </c>
    </row>
    <row r="76" spans="2:12" ht="12.75">
      <c r="B76" s="31" t="s">
        <v>416</v>
      </c>
      <c r="C76" s="263">
        <f t="shared" si="12"/>
        <v>0</v>
      </c>
      <c r="D76" s="142"/>
      <c r="E76" s="142"/>
      <c r="F76" s="144"/>
      <c r="G76" s="142"/>
      <c r="H76" s="142"/>
      <c r="I76" s="153"/>
      <c r="J76" s="92">
        <f t="shared" si="16"/>
        <v>0</v>
      </c>
      <c r="K76" s="97">
        <f t="shared" si="13"/>
        <v>0</v>
      </c>
      <c r="L76" s="94">
        <f t="shared" si="17"/>
        <v>0</v>
      </c>
    </row>
    <row r="77" spans="2:12" ht="12.75">
      <c r="B77" s="31" t="s">
        <v>417</v>
      </c>
      <c r="C77" s="262">
        <f t="shared" si="12"/>
        <v>0</v>
      </c>
      <c r="D77" s="142"/>
      <c r="E77" s="142"/>
      <c r="F77" s="144"/>
      <c r="G77" s="142"/>
      <c r="H77" s="142"/>
      <c r="I77" s="153"/>
      <c r="J77" s="92">
        <f t="shared" si="16"/>
        <v>0</v>
      </c>
      <c r="K77" s="97">
        <f t="shared" si="13"/>
        <v>0</v>
      </c>
      <c r="L77" s="94">
        <f t="shared" si="17"/>
        <v>0</v>
      </c>
    </row>
    <row r="78" spans="2:12" ht="12.75">
      <c r="B78" s="31" t="s">
        <v>418</v>
      </c>
      <c r="C78" s="263">
        <f t="shared" si="12"/>
        <v>0</v>
      </c>
      <c r="D78" s="142"/>
      <c r="E78" s="142"/>
      <c r="F78" s="144"/>
      <c r="G78" s="142"/>
      <c r="H78" s="142"/>
      <c r="I78" s="153"/>
      <c r="J78" s="92">
        <f t="shared" si="16"/>
        <v>0</v>
      </c>
      <c r="K78" s="93">
        <f t="shared" si="13"/>
        <v>0</v>
      </c>
      <c r="L78" s="94">
        <f t="shared" si="17"/>
        <v>0</v>
      </c>
    </row>
    <row r="79" spans="2:12" ht="12.75">
      <c r="B79" s="31" t="s">
        <v>419</v>
      </c>
      <c r="C79" s="262">
        <f t="shared" si="12"/>
        <v>0</v>
      </c>
      <c r="D79" s="142"/>
      <c r="E79" s="142"/>
      <c r="F79" s="144"/>
      <c r="G79" s="142"/>
      <c r="H79" s="142"/>
      <c r="I79" s="153"/>
      <c r="J79" s="92">
        <f t="shared" si="16"/>
        <v>0</v>
      </c>
      <c r="K79" s="97">
        <f t="shared" si="13"/>
        <v>0</v>
      </c>
      <c r="L79" s="94">
        <f t="shared" si="17"/>
        <v>0</v>
      </c>
    </row>
    <row r="80" spans="2:12" ht="12.75">
      <c r="B80" s="31" t="s">
        <v>420</v>
      </c>
      <c r="C80" s="263">
        <f t="shared" si="12"/>
        <v>0</v>
      </c>
      <c r="D80" s="142"/>
      <c r="E80" s="142"/>
      <c r="F80" s="144"/>
      <c r="G80" s="142"/>
      <c r="H80" s="142"/>
      <c r="I80" s="153"/>
      <c r="J80" s="92">
        <f t="shared" si="16"/>
        <v>0</v>
      </c>
      <c r="K80" s="97">
        <f t="shared" si="13"/>
        <v>0</v>
      </c>
      <c r="L80" s="94">
        <f t="shared" si="17"/>
        <v>0</v>
      </c>
    </row>
    <row r="81" spans="2:12" ht="12.75">
      <c r="B81" s="31" t="s">
        <v>421</v>
      </c>
      <c r="C81" s="262">
        <f t="shared" si="12"/>
        <v>0</v>
      </c>
      <c r="D81" s="142"/>
      <c r="E81" s="142"/>
      <c r="F81" s="144"/>
      <c r="G81" s="142"/>
      <c r="H81" s="142"/>
      <c r="I81" s="153"/>
      <c r="J81" s="92">
        <f t="shared" si="16"/>
        <v>0</v>
      </c>
      <c r="K81" s="93">
        <f t="shared" si="13"/>
        <v>0</v>
      </c>
      <c r="L81" s="94">
        <f t="shared" si="17"/>
        <v>0</v>
      </c>
    </row>
    <row r="82" spans="2:12" ht="12.75">
      <c r="B82" s="31" t="s">
        <v>120</v>
      </c>
      <c r="C82" s="263">
        <f t="shared" si="12"/>
        <v>0</v>
      </c>
      <c r="D82" s="142"/>
      <c r="E82" s="142"/>
      <c r="F82" s="144"/>
      <c r="G82" s="142"/>
      <c r="H82" s="142"/>
      <c r="I82" s="153"/>
      <c r="J82" s="92">
        <f>IF(G82&gt;0,(D82*(F82/G82)),0)</f>
        <v>0</v>
      </c>
      <c r="K82" s="97">
        <f t="shared" si="13"/>
        <v>0</v>
      </c>
      <c r="L82" s="94">
        <f>IF(K82&gt;0,((J82/K82)*I82),0)</f>
        <v>0</v>
      </c>
    </row>
    <row r="83" spans="2:12" ht="12.75">
      <c r="B83" s="31" t="s">
        <v>121</v>
      </c>
      <c r="C83" s="262">
        <f t="shared" si="12"/>
        <v>0</v>
      </c>
      <c r="D83" s="142"/>
      <c r="E83" s="142"/>
      <c r="F83" s="144"/>
      <c r="G83" s="142"/>
      <c r="H83" s="142"/>
      <c r="I83" s="153"/>
      <c r="J83" s="92">
        <f aca="true" t="shared" si="18" ref="J83:J93">IF(G83&gt;0,(D83*(F83/G83)),0)</f>
        <v>0</v>
      </c>
      <c r="K83" s="97">
        <f t="shared" si="13"/>
        <v>0</v>
      </c>
      <c r="L83" s="94">
        <f aca="true" t="shared" si="19" ref="L83:L93">IF(K83&gt;0,((J83/K83)*I83),0)</f>
        <v>0</v>
      </c>
    </row>
    <row r="84" spans="2:12" ht="12.75">
      <c r="B84" s="31" t="s">
        <v>122</v>
      </c>
      <c r="C84" s="263">
        <f t="shared" si="12"/>
        <v>0</v>
      </c>
      <c r="D84" s="142"/>
      <c r="E84" s="142"/>
      <c r="F84" s="144"/>
      <c r="G84" s="142"/>
      <c r="H84" s="142"/>
      <c r="I84" s="153"/>
      <c r="J84" s="92">
        <f t="shared" si="18"/>
        <v>0</v>
      </c>
      <c r="K84" s="93">
        <f t="shared" si="13"/>
        <v>0</v>
      </c>
      <c r="L84" s="94">
        <f t="shared" si="19"/>
        <v>0</v>
      </c>
    </row>
    <row r="85" spans="2:12" ht="12.75">
      <c r="B85" s="31" t="s">
        <v>123</v>
      </c>
      <c r="C85" s="262">
        <f t="shared" si="12"/>
        <v>0</v>
      </c>
      <c r="D85" s="142"/>
      <c r="E85" s="142"/>
      <c r="F85" s="144"/>
      <c r="G85" s="142"/>
      <c r="H85" s="142"/>
      <c r="I85" s="153"/>
      <c r="J85" s="92">
        <f t="shared" si="18"/>
        <v>0</v>
      </c>
      <c r="K85" s="97">
        <f t="shared" si="13"/>
        <v>0</v>
      </c>
      <c r="L85" s="94">
        <f t="shared" si="19"/>
        <v>0</v>
      </c>
    </row>
    <row r="86" spans="2:12" ht="12.75">
      <c r="B86" s="31" t="s">
        <v>124</v>
      </c>
      <c r="C86" s="263">
        <f t="shared" si="12"/>
        <v>0</v>
      </c>
      <c r="D86" s="142"/>
      <c r="E86" s="142"/>
      <c r="F86" s="144"/>
      <c r="G86" s="142"/>
      <c r="H86" s="142"/>
      <c r="I86" s="153"/>
      <c r="J86" s="92">
        <f t="shared" si="18"/>
        <v>0</v>
      </c>
      <c r="K86" s="97">
        <f t="shared" si="13"/>
        <v>0</v>
      </c>
      <c r="L86" s="94">
        <f t="shared" si="19"/>
        <v>0</v>
      </c>
    </row>
    <row r="87" spans="2:12" ht="12.75">
      <c r="B87" s="31" t="s">
        <v>125</v>
      </c>
      <c r="C87" s="262">
        <f t="shared" si="12"/>
        <v>0</v>
      </c>
      <c r="D87" s="142"/>
      <c r="E87" s="142"/>
      <c r="F87" s="144"/>
      <c r="G87" s="142"/>
      <c r="H87" s="142"/>
      <c r="I87" s="153"/>
      <c r="J87" s="92">
        <f t="shared" si="18"/>
        <v>0</v>
      </c>
      <c r="K87" s="93">
        <f t="shared" si="13"/>
        <v>0</v>
      </c>
      <c r="L87" s="94">
        <f t="shared" si="19"/>
        <v>0</v>
      </c>
    </row>
    <row r="88" spans="2:12" ht="12.75">
      <c r="B88" s="31" t="s">
        <v>126</v>
      </c>
      <c r="C88" s="263">
        <f t="shared" si="12"/>
        <v>0</v>
      </c>
      <c r="D88" s="142"/>
      <c r="E88" s="142"/>
      <c r="F88" s="144"/>
      <c r="G88" s="142"/>
      <c r="H88" s="142"/>
      <c r="I88" s="153"/>
      <c r="J88" s="92">
        <f t="shared" si="18"/>
        <v>0</v>
      </c>
      <c r="K88" s="97">
        <f t="shared" si="13"/>
        <v>0</v>
      </c>
      <c r="L88" s="94">
        <f t="shared" si="19"/>
        <v>0</v>
      </c>
    </row>
    <row r="89" spans="2:12" ht="12.75">
      <c r="B89" s="31" t="s">
        <v>127</v>
      </c>
      <c r="C89" s="262">
        <f aca="true" t="shared" si="20" ref="C89:C106">C37</f>
        <v>0</v>
      </c>
      <c r="D89" s="142"/>
      <c r="E89" s="142"/>
      <c r="F89" s="144"/>
      <c r="G89" s="142"/>
      <c r="H89" s="142"/>
      <c r="I89" s="153"/>
      <c r="J89" s="92">
        <f t="shared" si="18"/>
        <v>0</v>
      </c>
      <c r="K89" s="97">
        <f aca="true" t="shared" si="21" ref="K89:K106">K37</f>
        <v>0</v>
      </c>
      <c r="L89" s="94">
        <f t="shared" si="19"/>
        <v>0</v>
      </c>
    </row>
    <row r="90" spans="2:12" ht="12.75">
      <c r="B90" s="31" t="s">
        <v>128</v>
      </c>
      <c r="C90" s="263">
        <f t="shared" si="20"/>
        <v>0</v>
      </c>
      <c r="D90" s="142"/>
      <c r="E90" s="142"/>
      <c r="F90" s="144"/>
      <c r="G90" s="142"/>
      <c r="H90" s="142"/>
      <c r="I90" s="153"/>
      <c r="J90" s="92">
        <f t="shared" si="18"/>
        <v>0</v>
      </c>
      <c r="K90" s="93">
        <f t="shared" si="21"/>
        <v>0</v>
      </c>
      <c r="L90" s="94">
        <f t="shared" si="19"/>
        <v>0</v>
      </c>
    </row>
    <row r="91" spans="2:12" ht="12.75">
      <c r="B91" s="31" t="s">
        <v>129</v>
      </c>
      <c r="C91" s="262">
        <f t="shared" si="20"/>
        <v>0</v>
      </c>
      <c r="D91" s="142"/>
      <c r="E91" s="142"/>
      <c r="F91" s="144"/>
      <c r="G91" s="142"/>
      <c r="H91" s="142"/>
      <c r="I91" s="153"/>
      <c r="J91" s="92">
        <f t="shared" si="18"/>
        <v>0</v>
      </c>
      <c r="K91" s="97">
        <f t="shared" si="21"/>
        <v>0</v>
      </c>
      <c r="L91" s="94">
        <f t="shared" si="19"/>
        <v>0</v>
      </c>
    </row>
    <row r="92" spans="2:12" ht="12.75">
      <c r="B92" s="31" t="s">
        <v>130</v>
      </c>
      <c r="C92" s="263">
        <f t="shared" si="20"/>
        <v>0</v>
      </c>
      <c r="D92" s="142"/>
      <c r="E92" s="142"/>
      <c r="F92" s="144"/>
      <c r="G92" s="142"/>
      <c r="H92" s="142"/>
      <c r="I92" s="153"/>
      <c r="J92" s="92">
        <f t="shared" si="18"/>
        <v>0</v>
      </c>
      <c r="K92" s="97">
        <f t="shared" si="21"/>
        <v>0</v>
      </c>
      <c r="L92" s="94">
        <f t="shared" si="19"/>
        <v>0</v>
      </c>
    </row>
    <row r="93" spans="2:12" ht="12.75">
      <c r="B93" s="31" t="s">
        <v>131</v>
      </c>
      <c r="C93" s="262">
        <f t="shared" si="20"/>
        <v>0</v>
      </c>
      <c r="D93" s="142"/>
      <c r="E93" s="142"/>
      <c r="F93" s="144"/>
      <c r="G93" s="142"/>
      <c r="H93" s="142"/>
      <c r="I93" s="153"/>
      <c r="J93" s="92">
        <f t="shared" si="18"/>
        <v>0</v>
      </c>
      <c r="K93" s="93">
        <f t="shared" si="21"/>
        <v>0</v>
      </c>
      <c r="L93" s="94">
        <f t="shared" si="19"/>
        <v>0</v>
      </c>
    </row>
    <row r="94" spans="2:12" ht="12.75">
      <c r="B94" s="31" t="s">
        <v>132</v>
      </c>
      <c r="C94" s="263">
        <f t="shared" si="20"/>
        <v>0</v>
      </c>
      <c r="D94" s="142"/>
      <c r="E94" s="142"/>
      <c r="F94" s="144"/>
      <c r="G94" s="142"/>
      <c r="H94" s="142"/>
      <c r="I94" s="153"/>
      <c r="J94" s="92">
        <f>IF(G94&gt;0,(D94*(F94/G94)),0)</f>
        <v>0</v>
      </c>
      <c r="K94" s="97">
        <f t="shared" si="21"/>
        <v>0</v>
      </c>
      <c r="L94" s="94">
        <f>IF(K94&gt;0,((J94/K94)*I94),0)</f>
        <v>0</v>
      </c>
    </row>
    <row r="95" spans="2:12" ht="12.75">
      <c r="B95" s="31" t="s">
        <v>133</v>
      </c>
      <c r="C95" s="262">
        <f t="shared" si="20"/>
        <v>0</v>
      </c>
      <c r="D95" s="142"/>
      <c r="E95" s="142"/>
      <c r="F95" s="144"/>
      <c r="G95" s="142"/>
      <c r="H95" s="142"/>
      <c r="I95" s="153"/>
      <c r="J95" s="92">
        <f aca="true" t="shared" si="22" ref="J95:J106">IF(G95&gt;0,(D95*(F95/G95)),0)</f>
        <v>0</v>
      </c>
      <c r="K95" s="97">
        <f t="shared" si="21"/>
        <v>0</v>
      </c>
      <c r="L95" s="94">
        <f aca="true" t="shared" si="23" ref="L95:L106">IF(K95&gt;0,((J95/K95)*I95),0)</f>
        <v>0</v>
      </c>
    </row>
    <row r="96" spans="2:12" ht="12.75">
      <c r="B96" s="31" t="s">
        <v>134</v>
      </c>
      <c r="C96" s="263">
        <f t="shared" si="20"/>
        <v>0</v>
      </c>
      <c r="D96" s="142"/>
      <c r="E96" s="142"/>
      <c r="F96" s="144"/>
      <c r="G96" s="142"/>
      <c r="H96" s="142"/>
      <c r="I96" s="153"/>
      <c r="J96" s="92">
        <f t="shared" si="22"/>
        <v>0</v>
      </c>
      <c r="K96" s="93">
        <f t="shared" si="21"/>
        <v>0</v>
      </c>
      <c r="L96" s="94">
        <f t="shared" si="23"/>
        <v>0</v>
      </c>
    </row>
    <row r="97" spans="2:12" ht="12.75">
      <c r="B97" s="31" t="s">
        <v>135</v>
      </c>
      <c r="C97" s="262">
        <f t="shared" si="20"/>
        <v>0</v>
      </c>
      <c r="D97" s="142"/>
      <c r="E97" s="142"/>
      <c r="F97" s="144"/>
      <c r="G97" s="142"/>
      <c r="H97" s="142"/>
      <c r="I97" s="153"/>
      <c r="J97" s="92">
        <f t="shared" si="22"/>
        <v>0</v>
      </c>
      <c r="K97" s="97">
        <f t="shared" si="21"/>
        <v>0</v>
      </c>
      <c r="L97" s="94">
        <f t="shared" si="23"/>
        <v>0</v>
      </c>
    </row>
    <row r="98" spans="2:12" ht="12.75">
      <c r="B98" s="31" t="s">
        <v>136</v>
      </c>
      <c r="C98" s="263">
        <f t="shared" si="20"/>
        <v>0</v>
      </c>
      <c r="D98" s="142"/>
      <c r="E98" s="142"/>
      <c r="F98" s="144"/>
      <c r="G98" s="142"/>
      <c r="H98" s="142"/>
      <c r="I98" s="153"/>
      <c r="J98" s="92">
        <f t="shared" si="22"/>
        <v>0</v>
      </c>
      <c r="K98" s="97">
        <f t="shared" si="21"/>
        <v>0</v>
      </c>
      <c r="L98" s="94">
        <f t="shared" si="23"/>
        <v>0</v>
      </c>
    </row>
    <row r="99" spans="2:12" ht="12.75">
      <c r="B99" s="31" t="s">
        <v>137</v>
      </c>
      <c r="C99" s="262">
        <f t="shared" si="20"/>
        <v>0</v>
      </c>
      <c r="D99" s="142"/>
      <c r="E99" s="142"/>
      <c r="F99" s="144"/>
      <c r="G99" s="142"/>
      <c r="H99" s="142"/>
      <c r="I99" s="153"/>
      <c r="J99" s="92">
        <f t="shared" si="22"/>
        <v>0</v>
      </c>
      <c r="K99" s="93">
        <f t="shared" si="21"/>
        <v>0</v>
      </c>
      <c r="L99" s="94">
        <f t="shared" si="23"/>
        <v>0</v>
      </c>
    </row>
    <row r="100" spans="2:12" ht="12.75">
      <c r="B100" s="31" t="s">
        <v>138</v>
      </c>
      <c r="C100" s="263">
        <f t="shared" si="20"/>
        <v>0</v>
      </c>
      <c r="D100" s="142"/>
      <c r="E100" s="142"/>
      <c r="F100" s="144"/>
      <c r="G100" s="142"/>
      <c r="H100" s="142"/>
      <c r="I100" s="153"/>
      <c r="J100" s="92">
        <f t="shared" si="22"/>
        <v>0</v>
      </c>
      <c r="K100" s="97">
        <f t="shared" si="21"/>
        <v>0</v>
      </c>
      <c r="L100" s="94">
        <f t="shared" si="23"/>
        <v>0</v>
      </c>
    </row>
    <row r="101" spans="2:12" ht="12.75">
      <c r="B101" s="31" t="s">
        <v>139</v>
      </c>
      <c r="C101" s="262">
        <f t="shared" si="20"/>
        <v>0</v>
      </c>
      <c r="D101" s="142"/>
      <c r="E101" s="142"/>
      <c r="F101" s="144"/>
      <c r="G101" s="142"/>
      <c r="H101" s="142"/>
      <c r="I101" s="153"/>
      <c r="J101" s="92">
        <f t="shared" si="22"/>
        <v>0</v>
      </c>
      <c r="K101" s="97">
        <f t="shared" si="21"/>
        <v>0</v>
      </c>
      <c r="L101" s="94">
        <f t="shared" si="23"/>
        <v>0</v>
      </c>
    </row>
    <row r="102" spans="2:12" ht="12.75">
      <c r="B102" s="31" t="s">
        <v>140</v>
      </c>
      <c r="C102" s="263">
        <f t="shared" si="20"/>
        <v>0</v>
      </c>
      <c r="D102" s="142"/>
      <c r="E102" s="142"/>
      <c r="F102" s="144"/>
      <c r="G102" s="142"/>
      <c r="H102" s="142"/>
      <c r="I102" s="153"/>
      <c r="J102" s="92">
        <f t="shared" si="22"/>
        <v>0</v>
      </c>
      <c r="K102" s="93">
        <f t="shared" si="21"/>
        <v>0</v>
      </c>
      <c r="L102" s="94">
        <f t="shared" si="23"/>
        <v>0</v>
      </c>
    </row>
    <row r="103" spans="2:12" ht="12.75">
      <c r="B103" s="31" t="s">
        <v>141</v>
      </c>
      <c r="C103" s="262">
        <f t="shared" si="20"/>
        <v>0</v>
      </c>
      <c r="D103" s="142"/>
      <c r="E103" s="142"/>
      <c r="F103" s="144"/>
      <c r="G103" s="142"/>
      <c r="H103" s="142"/>
      <c r="I103" s="153"/>
      <c r="J103" s="92">
        <f t="shared" si="22"/>
        <v>0</v>
      </c>
      <c r="K103" s="97">
        <f t="shared" si="21"/>
        <v>0</v>
      </c>
      <c r="L103" s="94">
        <f t="shared" si="23"/>
        <v>0</v>
      </c>
    </row>
    <row r="104" spans="2:12" ht="12.75">
      <c r="B104" s="31" t="s">
        <v>142</v>
      </c>
      <c r="C104" s="263">
        <f t="shared" si="20"/>
        <v>0</v>
      </c>
      <c r="D104" s="142"/>
      <c r="E104" s="142"/>
      <c r="F104" s="144"/>
      <c r="G104" s="142"/>
      <c r="H104" s="142"/>
      <c r="I104" s="153"/>
      <c r="J104" s="92">
        <f t="shared" si="22"/>
        <v>0</v>
      </c>
      <c r="K104" s="97">
        <f t="shared" si="21"/>
        <v>0</v>
      </c>
      <c r="L104" s="94">
        <f t="shared" si="23"/>
        <v>0</v>
      </c>
    </row>
    <row r="105" spans="2:12" ht="12.75">
      <c r="B105" s="31" t="s">
        <v>143</v>
      </c>
      <c r="C105" s="262">
        <f t="shared" si="20"/>
        <v>0</v>
      </c>
      <c r="D105" s="142"/>
      <c r="E105" s="142"/>
      <c r="F105" s="144"/>
      <c r="G105" s="142"/>
      <c r="H105" s="142"/>
      <c r="I105" s="153"/>
      <c r="J105" s="92">
        <f t="shared" si="22"/>
        <v>0</v>
      </c>
      <c r="K105" s="93">
        <f t="shared" si="21"/>
        <v>0</v>
      </c>
      <c r="L105" s="94">
        <f t="shared" si="23"/>
        <v>0</v>
      </c>
    </row>
    <row r="106" spans="2:12" ht="12.75">
      <c r="B106" s="31" t="s">
        <v>144</v>
      </c>
      <c r="C106" s="263">
        <f t="shared" si="20"/>
        <v>0</v>
      </c>
      <c r="D106" s="142"/>
      <c r="E106" s="142"/>
      <c r="F106" s="144"/>
      <c r="G106" s="142"/>
      <c r="H106" s="142"/>
      <c r="I106" s="153"/>
      <c r="J106" s="92">
        <f t="shared" si="22"/>
        <v>0</v>
      </c>
      <c r="K106" s="97">
        <f t="shared" si="21"/>
        <v>0</v>
      </c>
      <c r="L106" s="94">
        <f t="shared" si="23"/>
        <v>0</v>
      </c>
    </row>
    <row r="107" spans="2:12" ht="12">
      <c r="B107"/>
      <c r="C107"/>
      <c r="D107"/>
      <c r="E107"/>
      <c r="F107"/>
      <c r="G107"/>
      <c r="H107"/>
      <c r="I107"/>
      <c r="J107"/>
      <c r="K107"/>
      <c r="L107"/>
    </row>
    <row r="108" spans="2:12" ht="12">
      <c r="B108"/>
      <c r="C108"/>
      <c r="D108"/>
      <c r="E108"/>
      <c r="F108"/>
      <c r="G108"/>
      <c r="H108"/>
      <c r="I108"/>
      <c r="J108"/>
      <c r="K108"/>
      <c r="L108"/>
    </row>
    <row r="109" ht="12">
      <c r="C109" s="31"/>
    </row>
    <row r="110" spans="3:12" ht="12.75">
      <c r="C110" s="267" t="s">
        <v>119</v>
      </c>
      <c r="D110" s="268"/>
      <c r="E110" s="268"/>
      <c r="F110" s="268"/>
      <c r="G110" s="268"/>
      <c r="H110" s="268"/>
      <c r="I110" s="268"/>
      <c r="J110" s="268"/>
      <c r="K110" s="268"/>
      <c r="L110" s="269"/>
    </row>
    <row r="111" spans="2:12" ht="12.75">
      <c r="B111" s="31" t="s">
        <v>397</v>
      </c>
      <c r="C111" s="262">
        <f aca="true" t="shared" si="24" ref="C111:C142">C5</f>
        <v>0</v>
      </c>
      <c r="D111" s="142"/>
      <c r="E111" s="142"/>
      <c r="F111" s="144"/>
      <c r="G111" s="142"/>
      <c r="H111" s="142"/>
      <c r="I111" s="153"/>
      <c r="J111" s="92">
        <f>IF(G111&gt;0,(D111*(F111/G111)),0)</f>
        <v>0</v>
      </c>
      <c r="K111" s="93">
        <f aca="true" t="shared" si="25" ref="K111:K142">K5</f>
        <v>0</v>
      </c>
      <c r="L111" s="94">
        <f>IF(K111&gt;0,((J111/K111)*I111),0)</f>
        <v>0</v>
      </c>
    </row>
    <row r="112" spans="2:12" ht="12.75">
      <c r="B112" s="31" t="s">
        <v>398</v>
      </c>
      <c r="C112" s="263">
        <f t="shared" si="24"/>
        <v>0</v>
      </c>
      <c r="D112" s="142"/>
      <c r="E112" s="142"/>
      <c r="F112" s="144"/>
      <c r="G112" s="142"/>
      <c r="H112" s="142"/>
      <c r="I112" s="153"/>
      <c r="J112" s="92">
        <f aca="true" t="shared" si="26" ref="J112:J122">IF(G112&gt;0,(D112*(F112/G112)),0)</f>
        <v>0</v>
      </c>
      <c r="K112" s="97">
        <f t="shared" si="25"/>
        <v>0</v>
      </c>
      <c r="L112" s="94">
        <f aca="true" t="shared" si="27" ref="L112:L122">IF(K112&gt;0,((J112/K112)*I112),0)</f>
        <v>0</v>
      </c>
    </row>
    <row r="113" spans="2:12" ht="12.75">
      <c r="B113" s="31" t="s">
        <v>399</v>
      </c>
      <c r="C113" s="262">
        <f t="shared" si="24"/>
        <v>0</v>
      </c>
      <c r="D113" s="142"/>
      <c r="E113" s="142"/>
      <c r="F113" s="144"/>
      <c r="G113" s="142"/>
      <c r="H113" s="142"/>
      <c r="I113" s="153"/>
      <c r="J113" s="92">
        <f t="shared" si="26"/>
        <v>0</v>
      </c>
      <c r="K113" s="97">
        <f t="shared" si="25"/>
        <v>0</v>
      </c>
      <c r="L113" s="94">
        <f t="shared" si="27"/>
        <v>0</v>
      </c>
    </row>
    <row r="114" spans="2:12" ht="12.75">
      <c r="B114" s="31" t="s">
        <v>400</v>
      </c>
      <c r="C114" s="262">
        <f t="shared" si="24"/>
        <v>0</v>
      </c>
      <c r="D114" s="142"/>
      <c r="E114" s="142"/>
      <c r="F114" s="144"/>
      <c r="G114" s="142"/>
      <c r="H114" s="142"/>
      <c r="I114" s="153"/>
      <c r="J114" s="92">
        <f t="shared" si="26"/>
        <v>0</v>
      </c>
      <c r="K114" s="93">
        <f t="shared" si="25"/>
        <v>0</v>
      </c>
      <c r="L114" s="94">
        <f t="shared" si="27"/>
        <v>0</v>
      </c>
    </row>
    <row r="115" spans="2:12" ht="12.75">
      <c r="B115" s="31" t="s">
        <v>401</v>
      </c>
      <c r="C115" s="263">
        <f t="shared" si="24"/>
        <v>0</v>
      </c>
      <c r="D115" s="142"/>
      <c r="E115" s="142"/>
      <c r="F115" s="144"/>
      <c r="G115" s="142"/>
      <c r="H115" s="142"/>
      <c r="I115" s="153"/>
      <c r="J115" s="92">
        <f t="shared" si="26"/>
        <v>0</v>
      </c>
      <c r="K115" s="97">
        <f t="shared" si="25"/>
        <v>0</v>
      </c>
      <c r="L115" s="94">
        <f t="shared" si="27"/>
        <v>0</v>
      </c>
    </row>
    <row r="116" spans="2:12" ht="12.75">
      <c r="B116" s="31" t="s">
        <v>402</v>
      </c>
      <c r="C116" s="262">
        <f t="shared" si="24"/>
        <v>0</v>
      </c>
      <c r="D116" s="142"/>
      <c r="E116" s="142"/>
      <c r="F116" s="144"/>
      <c r="G116" s="142"/>
      <c r="H116" s="142"/>
      <c r="I116" s="153"/>
      <c r="J116" s="92">
        <f t="shared" si="26"/>
        <v>0</v>
      </c>
      <c r="K116" s="97">
        <f t="shared" si="25"/>
        <v>0</v>
      </c>
      <c r="L116" s="94">
        <f t="shared" si="27"/>
        <v>0</v>
      </c>
    </row>
    <row r="117" spans="2:12" ht="12.75">
      <c r="B117" s="31" t="s">
        <v>403</v>
      </c>
      <c r="C117" s="262">
        <f t="shared" si="24"/>
        <v>0</v>
      </c>
      <c r="D117" s="142"/>
      <c r="E117" s="142"/>
      <c r="F117" s="144"/>
      <c r="G117" s="142"/>
      <c r="H117" s="142"/>
      <c r="I117" s="153"/>
      <c r="J117" s="92">
        <f t="shared" si="26"/>
        <v>0</v>
      </c>
      <c r="K117" s="93">
        <f t="shared" si="25"/>
        <v>0</v>
      </c>
      <c r="L117" s="94">
        <f t="shared" si="27"/>
        <v>0</v>
      </c>
    </row>
    <row r="118" spans="2:12" ht="12.75">
      <c r="B118" s="31" t="s">
        <v>404</v>
      </c>
      <c r="C118" s="263">
        <f t="shared" si="24"/>
        <v>0</v>
      </c>
      <c r="D118" s="142"/>
      <c r="E118" s="142"/>
      <c r="F118" s="144"/>
      <c r="G118" s="142"/>
      <c r="H118" s="142"/>
      <c r="I118" s="153"/>
      <c r="J118" s="92">
        <f t="shared" si="26"/>
        <v>0</v>
      </c>
      <c r="K118" s="97">
        <f t="shared" si="25"/>
        <v>0</v>
      </c>
      <c r="L118" s="94">
        <f t="shared" si="27"/>
        <v>0</v>
      </c>
    </row>
    <row r="119" spans="2:12" ht="12.75">
      <c r="B119" s="31" t="s">
        <v>405</v>
      </c>
      <c r="C119" s="262">
        <f t="shared" si="24"/>
        <v>0</v>
      </c>
      <c r="D119" s="142"/>
      <c r="E119" s="142"/>
      <c r="F119" s="144"/>
      <c r="G119" s="142"/>
      <c r="H119" s="142"/>
      <c r="I119" s="153"/>
      <c r="J119" s="92">
        <f t="shared" si="26"/>
        <v>0</v>
      </c>
      <c r="K119" s="97">
        <f t="shared" si="25"/>
        <v>0</v>
      </c>
      <c r="L119" s="94">
        <f t="shared" si="27"/>
        <v>0</v>
      </c>
    </row>
    <row r="120" spans="2:12" ht="12.75">
      <c r="B120" s="31" t="s">
        <v>406</v>
      </c>
      <c r="C120" s="262">
        <f t="shared" si="24"/>
        <v>0</v>
      </c>
      <c r="D120" s="142"/>
      <c r="E120" s="142"/>
      <c r="F120" s="144"/>
      <c r="G120" s="142"/>
      <c r="H120" s="142"/>
      <c r="I120" s="153"/>
      <c r="J120" s="92">
        <f t="shared" si="26"/>
        <v>0</v>
      </c>
      <c r="K120" s="93">
        <f t="shared" si="25"/>
        <v>0</v>
      </c>
      <c r="L120" s="94">
        <f t="shared" si="27"/>
        <v>0</v>
      </c>
    </row>
    <row r="121" spans="2:12" ht="12.75">
      <c r="B121" s="31" t="s">
        <v>407</v>
      </c>
      <c r="C121" s="263">
        <f t="shared" si="24"/>
        <v>0</v>
      </c>
      <c r="D121" s="142"/>
      <c r="E121" s="142"/>
      <c r="F121" s="144"/>
      <c r="G121" s="142"/>
      <c r="H121" s="142"/>
      <c r="I121" s="153"/>
      <c r="J121" s="92">
        <f t="shared" si="26"/>
        <v>0</v>
      </c>
      <c r="K121" s="97">
        <f t="shared" si="25"/>
        <v>0</v>
      </c>
      <c r="L121" s="94">
        <f t="shared" si="27"/>
        <v>0</v>
      </c>
    </row>
    <row r="122" spans="2:12" ht="12.75">
      <c r="B122" s="31" t="s">
        <v>408</v>
      </c>
      <c r="C122" s="262">
        <f t="shared" si="24"/>
        <v>0</v>
      </c>
      <c r="D122" s="142"/>
      <c r="E122" s="142"/>
      <c r="F122" s="144"/>
      <c r="G122" s="142"/>
      <c r="H122" s="142"/>
      <c r="I122" s="153"/>
      <c r="J122" s="92">
        <f t="shared" si="26"/>
        <v>0</v>
      </c>
      <c r="K122" s="97">
        <f t="shared" si="25"/>
        <v>0</v>
      </c>
      <c r="L122" s="94">
        <f t="shared" si="27"/>
        <v>0</v>
      </c>
    </row>
    <row r="123" spans="2:12" ht="12.75">
      <c r="B123" s="31" t="s">
        <v>409</v>
      </c>
      <c r="C123" s="262">
        <f t="shared" si="24"/>
        <v>0</v>
      </c>
      <c r="D123" s="142"/>
      <c r="E123" s="142"/>
      <c r="F123" s="144"/>
      <c r="G123" s="142"/>
      <c r="H123" s="142"/>
      <c r="I123" s="153"/>
      <c r="J123" s="92">
        <f>IF(G123&gt;0,(D123*(F123/G123)),0)</f>
        <v>0</v>
      </c>
      <c r="K123" s="93">
        <f t="shared" si="25"/>
        <v>0</v>
      </c>
      <c r="L123" s="94">
        <f>IF(K123&gt;0,((J123/K123)*I123),0)</f>
        <v>0</v>
      </c>
    </row>
    <row r="124" spans="2:12" ht="12.75">
      <c r="B124" s="31" t="s">
        <v>410</v>
      </c>
      <c r="C124" s="263">
        <f t="shared" si="24"/>
        <v>0</v>
      </c>
      <c r="D124" s="142"/>
      <c r="E124" s="142"/>
      <c r="F124" s="144"/>
      <c r="G124" s="142"/>
      <c r="H124" s="142"/>
      <c r="I124" s="153"/>
      <c r="J124" s="92">
        <f aca="true" t="shared" si="28" ref="J124:J135">IF(G124&gt;0,(D124*(F124/G124)),0)</f>
        <v>0</v>
      </c>
      <c r="K124" s="97">
        <f t="shared" si="25"/>
        <v>0</v>
      </c>
      <c r="L124" s="94">
        <f aca="true" t="shared" si="29" ref="L124:L135">IF(K124&gt;0,((J124/K124)*I124),0)</f>
        <v>0</v>
      </c>
    </row>
    <row r="125" spans="2:12" ht="12.75">
      <c r="B125" s="31" t="s">
        <v>411</v>
      </c>
      <c r="C125" s="262">
        <f t="shared" si="24"/>
        <v>0</v>
      </c>
      <c r="D125" s="142"/>
      <c r="E125" s="142"/>
      <c r="F125" s="144"/>
      <c r="G125" s="142"/>
      <c r="H125" s="142"/>
      <c r="I125" s="153"/>
      <c r="J125" s="92">
        <f t="shared" si="28"/>
        <v>0</v>
      </c>
      <c r="K125" s="97">
        <f t="shared" si="25"/>
        <v>0</v>
      </c>
      <c r="L125" s="94">
        <f t="shared" si="29"/>
        <v>0</v>
      </c>
    </row>
    <row r="126" spans="2:12" ht="12.75">
      <c r="B126" s="31" t="s">
        <v>412</v>
      </c>
      <c r="C126" s="262">
        <f t="shared" si="24"/>
        <v>0</v>
      </c>
      <c r="D126" s="142"/>
      <c r="E126" s="142"/>
      <c r="F126" s="144"/>
      <c r="G126" s="142"/>
      <c r="H126" s="142"/>
      <c r="I126" s="153"/>
      <c r="J126" s="92">
        <f t="shared" si="28"/>
        <v>0</v>
      </c>
      <c r="K126" s="93">
        <f t="shared" si="25"/>
        <v>0</v>
      </c>
      <c r="L126" s="94">
        <f t="shared" si="29"/>
        <v>0</v>
      </c>
    </row>
    <row r="127" spans="2:12" ht="12.75">
      <c r="B127" s="31" t="s">
        <v>413</v>
      </c>
      <c r="C127" s="263">
        <f t="shared" si="24"/>
        <v>0</v>
      </c>
      <c r="D127" s="142"/>
      <c r="E127" s="142"/>
      <c r="F127" s="144"/>
      <c r="G127" s="142"/>
      <c r="H127" s="142"/>
      <c r="I127" s="153"/>
      <c r="J127" s="92">
        <f t="shared" si="28"/>
        <v>0</v>
      </c>
      <c r="K127" s="97">
        <f t="shared" si="25"/>
        <v>0</v>
      </c>
      <c r="L127" s="94">
        <f t="shared" si="29"/>
        <v>0</v>
      </c>
    </row>
    <row r="128" spans="2:12" ht="12.75">
      <c r="B128" s="31" t="s">
        <v>414</v>
      </c>
      <c r="C128" s="262">
        <f t="shared" si="24"/>
        <v>0</v>
      </c>
      <c r="D128" s="142"/>
      <c r="E128" s="142"/>
      <c r="F128" s="144"/>
      <c r="G128" s="142"/>
      <c r="H128" s="142"/>
      <c r="I128" s="153"/>
      <c r="J128" s="92">
        <f t="shared" si="28"/>
        <v>0</v>
      </c>
      <c r="K128" s="97">
        <f t="shared" si="25"/>
        <v>0</v>
      </c>
      <c r="L128" s="94">
        <f t="shared" si="29"/>
        <v>0</v>
      </c>
    </row>
    <row r="129" spans="2:12" ht="12.75">
      <c r="B129" s="31" t="s">
        <v>415</v>
      </c>
      <c r="C129" s="262">
        <f t="shared" si="24"/>
        <v>0</v>
      </c>
      <c r="D129" s="142"/>
      <c r="E129" s="142"/>
      <c r="F129" s="144"/>
      <c r="G129" s="142"/>
      <c r="H129" s="142"/>
      <c r="I129" s="153"/>
      <c r="J129" s="92">
        <f t="shared" si="28"/>
        <v>0</v>
      </c>
      <c r="K129" s="93">
        <f t="shared" si="25"/>
        <v>0</v>
      </c>
      <c r="L129" s="94">
        <f t="shared" si="29"/>
        <v>0</v>
      </c>
    </row>
    <row r="130" spans="2:12" ht="12.75">
      <c r="B130" s="31" t="s">
        <v>416</v>
      </c>
      <c r="C130" s="263">
        <f t="shared" si="24"/>
        <v>0</v>
      </c>
      <c r="D130" s="142"/>
      <c r="E130" s="142"/>
      <c r="F130" s="144"/>
      <c r="G130" s="142"/>
      <c r="H130" s="142"/>
      <c r="I130" s="153"/>
      <c r="J130" s="92">
        <f t="shared" si="28"/>
        <v>0</v>
      </c>
      <c r="K130" s="97">
        <f t="shared" si="25"/>
        <v>0</v>
      </c>
      <c r="L130" s="94">
        <f t="shared" si="29"/>
        <v>0</v>
      </c>
    </row>
    <row r="131" spans="2:12" ht="12.75">
      <c r="B131" s="31" t="s">
        <v>417</v>
      </c>
      <c r="C131" s="262">
        <f t="shared" si="24"/>
        <v>0</v>
      </c>
      <c r="D131" s="142"/>
      <c r="E131" s="142"/>
      <c r="F131" s="144"/>
      <c r="G131" s="142"/>
      <c r="H131" s="142"/>
      <c r="I131" s="153"/>
      <c r="J131" s="92">
        <f t="shared" si="28"/>
        <v>0</v>
      </c>
      <c r="K131" s="97">
        <f t="shared" si="25"/>
        <v>0</v>
      </c>
      <c r="L131" s="94">
        <f t="shared" si="29"/>
        <v>0</v>
      </c>
    </row>
    <row r="132" spans="2:12" ht="12.75">
      <c r="B132" s="31" t="s">
        <v>418</v>
      </c>
      <c r="C132" s="262">
        <f t="shared" si="24"/>
        <v>0</v>
      </c>
      <c r="D132" s="142"/>
      <c r="E132" s="142"/>
      <c r="F132" s="144"/>
      <c r="G132" s="142"/>
      <c r="H132" s="142"/>
      <c r="I132" s="153"/>
      <c r="J132" s="92">
        <f t="shared" si="28"/>
        <v>0</v>
      </c>
      <c r="K132" s="93">
        <f t="shared" si="25"/>
        <v>0</v>
      </c>
      <c r="L132" s="94">
        <f t="shared" si="29"/>
        <v>0</v>
      </c>
    </row>
    <row r="133" spans="2:12" ht="12.75">
      <c r="B133" s="31" t="s">
        <v>419</v>
      </c>
      <c r="C133" s="263">
        <f t="shared" si="24"/>
        <v>0</v>
      </c>
      <c r="D133" s="142"/>
      <c r="E133" s="142"/>
      <c r="F133" s="144"/>
      <c r="G133" s="142"/>
      <c r="H133" s="142"/>
      <c r="I133" s="153"/>
      <c r="J133" s="92">
        <f t="shared" si="28"/>
        <v>0</v>
      </c>
      <c r="K133" s="97">
        <f t="shared" si="25"/>
        <v>0</v>
      </c>
      <c r="L133" s="94">
        <f t="shared" si="29"/>
        <v>0</v>
      </c>
    </row>
    <row r="134" spans="2:12" ht="12.75">
      <c r="B134" s="31" t="s">
        <v>420</v>
      </c>
      <c r="C134" s="262">
        <f t="shared" si="24"/>
        <v>0</v>
      </c>
      <c r="D134" s="142"/>
      <c r="E134" s="142"/>
      <c r="F134" s="144"/>
      <c r="G134" s="142"/>
      <c r="H134" s="142"/>
      <c r="I134" s="153"/>
      <c r="J134" s="92">
        <f t="shared" si="28"/>
        <v>0</v>
      </c>
      <c r="K134" s="97">
        <f t="shared" si="25"/>
        <v>0</v>
      </c>
      <c r="L134" s="94">
        <f t="shared" si="29"/>
        <v>0</v>
      </c>
    </row>
    <row r="135" spans="2:12" ht="12.75">
      <c r="B135" s="31" t="s">
        <v>421</v>
      </c>
      <c r="C135" s="262">
        <f t="shared" si="24"/>
        <v>0</v>
      </c>
      <c r="D135" s="142"/>
      <c r="E135" s="142"/>
      <c r="F135" s="144"/>
      <c r="G135" s="142"/>
      <c r="H135" s="142"/>
      <c r="I135" s="153"/>
      <c r="J135" s="92">
        <f t="shared" si="28"/>
        <v>0</v>
      </c>
      <c r="K135" s="93">
        <f t="shared" si="25"/>
        <v>0</v>
      </c>
      <c r="L135" s="94">
        <f t="shared" si="29"/>
        <v>0</v>
      </c>
    </row>
    <row r="136" spans="2:12" ht="12.75">
      <c r="B136" s="31" t="s">
        <v>120</v>
      </c>
      <c r="C136" s="263">
        <f t="shared" si="24"/>
        <v>0</v>
      </c>
      <c r="D136" s="142"/>
      <c r="E136" s="142"/>
      <c r="F136" s="144"/>
      <c r="G136" s="142"/>
      <c r="H136" s="142"/>
      <c r="I136" s="153"/>
      <c r="J136" s="92">
        <f>IF(G136&gt;0,(D136*(F136/G136)),0)</f>
        <v>0</v>
      </c>
      <c r="K136" s="97">
        <f t="shared" si="25"/>
        <v>0</v>
      </c>
      <c r="L136" s="94">
        <f>IF(K136&gt;0,((J136/K136)*I136),0)</f>
        <v>0</v>
      </c>
    </row>
    <row r="137" spans="2:12" ht="12.75">
      <c r="B137" s="31" t="s">
        <v>121</v>
      </c>
      <c r="C137" s="262">
        <f t="shared" si="24"/>
        <v>0</v>
      </c>
      <c r="D137" s="142"/>
      <c r="E137" s="142"/>
      <c r="F137" s="144"/>
      <c r="G137" s="142"/>
      <c r="H137" s="142"/>
      <c r="I137" s="153"/>
      <c r="J137" s="92">
        <f aca="true" t="shared" si="30" ref="J137:J147">IF(G137&gt;0,(D137*(F137/G137)),0)</f>
        <v>0</v>
      </c>
      <c r="K137" s="97">
        <f t="shared" si="25"/>
        <v>0</v>
      </c>
      <c r="L137" s="94">
        <f aca="true" t="shared" si="31" ref="L137:L147">IF(K137&gt;0,((J137/K137)*I137),0)</f>
        <v>0</v>
      </c>
    </row>
    <row r="138" spans="2:12" ht="12.75">
      <c r="B138" s="31" t="s">
        <v>122</v>
      </c>
      <c r="C138" s="262">
        <f t="shared" si="24"/>
        <v>0</v>
      </c>
      <c r="D138" s="142"/>
      <c r="E138" s="142"/>
      <c r="F138" s="144"/>
      <c r="G138" s="142"/>
      <c r="H138" s="142"/>
      <c r="I138" s="153"/>
      <c r="J138" s="92">
        <f t="shared" si="30"/>
        <v>0</v>
      </c>
      <c r="K138" s="93">
        <f t="shared" si="25"/>
        <v>0</v>
      </c>
      <c r="L138" s="94">
        <f t="shared" si="31"/>
        <v>0</v>
      </c>
    </row>
    <row r="139" spans="2:12" ht="12.75">
      <c r="B139" s="31" t="s">
        <v>123</v>
      </c>
      <c r="C139" s="263">
        <f t="shared" si="24"/>
        <v>0</v>
      </c>
      <c r="D139" s="142"/>
      <c r="E139" s="142"/>
      <c r="F139" s="144"/>
      <c r="G139" s="142"/>
      <c r="H139" s="142"/>
      <c r="I139" s="153"/>
      <c r="J139" s="92">
        <f t="shared" si="30"/>
        <v>0</v>
      </c>
      <c r="K139" s="97">
        <f t="shared" si="25"/>
        <v>0</v>
      </c>
      <c r="L139" s="94">
        <f t="shared" si="31"/>
        <v>0</v>
      </c>
    </row>
    <row r="140" spans="2:12" ht="12.75">
      <c r="B140" s="31" t="s">
        <v>124</v>
      </c>
      <c r="C140" s="262">
        <f t="shared" si="24"/>
        <v>0</v>
      </c>
      <c r="D140" s="142"/>
      <c r="E140" s="142"/>
      <c r="F140" s="144"/>
      <c r="G140" s="142"/>
      <c r="H140" s="142"/>
      <c r="I140" s="153"/>
      <c r="J140" s="92">
        <f t="shared" si="30"/>
        <v>0</v>
      </c>
      <c r="K140" s="97">
        <f t="shared" si="25"/>
        <v>0</v>
      </c>
      <c r="L140" s="94">
        <f t="shared" si="31"/>
        <v>0</v>
      </c>
    </row>
    <row r="141" spans="2:12" ht="12.75">
      <c r="B141" s="31" t="s">
        <v>125</v>
      </c>
      <c r="C141" s="262">
        <f t="shared" si="24"/>
        <v>0</v>
      </c>
      <c r="D141" s="142"/>
      <c r="E141" s="142"/>
      <c r="F141" s="144"/>
      <c r="G141" s="142"/>
      <c r="H141" s="142"/>
      <c r="I141" s="153"/>
      <c r="J141" s="92">
        <f t="shared" si="30"/>
        <v>0</v>
      </c>
      <c r="K141" s="93">
        <f t="shared" si="25"/>
        <v>0</v>
      </c>
      <c r="L141" s="94">
        <f t="shared" si="31"/>
        <v>0</v>
      </c>
    </row>
    <row r="142" spans="2:12" ht="12.75">
      <c r="B142" s="31" t="s">
        <v>126</v>
      </c>
      <c r="C142" s="263">
        <f t="shared" si="24"/>
        <v>0</v>
      </c>
      <c r="D142" s="142"/>
      <c r="E142" s="142"/>
      <c r="F142" s="144"/>
      <c r="G142" s="142"/>
      <c r="H142" s="142"/>
      <c r="I142" s="153"/>
      <c r="J142" s="92">
        <f t="shared" si="30"/>
        <v>0</v>
      </c>
      <c r="K142" s="97">
        <f t="shared" si="25"/>
        <v>0</v>
      </c>
      <c r="L142" s="94">
        <f t="shared" si="31"/>
        <v>0</v>
      </c>
    </row>
    <row r="143" spans="2:12" ht="12.75">
      <c r="B143" s="31" t="s">
        <v>127</v>
      </c>
      <c r="C143" s="262">
        <f aca="true" t="shared" si="32" ref="C143:C160">C37</f>
        <v>0</v>
      </c>
      <c r="D143" s="142"/>
      <c r="E143" s="142"/>
      <c r="F143" s="144"/>
      <c r="G143" s="142"/>
      <c r="H143" s="142"/>
      <c r="I143" s="153"/>
      <c r="J143" s="92">
        <f t="shared" si="30"/>
        <v>0</v>
      </c>
      <c r="K143" s="97">
        <f aca="true" t="shared" si="33" ref="K143:K160">K37</f>
        <v>0</v>
      </c>
      <c r="L143" s="94">
        <f t="shared" si="31"/>
        <v>0</v>
      </c>
    </row>
    <row r="144" spans="2:12" ht="12.75">
      <c r="B144" s="31" t="s">
        <v>128</v>
      </c>
      <c r="C144" s="262">
        <f t="shared" si="32"/>
        <v>0</v>
      </c>
      <c r="D144" s="142"/>
      <c r="E144" s="142"/>
      <c r="F144" s="144"/>
      <c r="G144" s="142"/>
      <c r="H144" s="142"/>
      <c r="I144" s="153"/>
      <c r="J144" s="92">
        <f t="shared" si="30"/>
        <v>0</v>
      </c>
      <c r="K144" s="93">
        <f t="shared" si="33"/>
        <v>0</v>
      </c>
      <c r="L144" s="94">
        <f t="shared" si="31"/>
        <v>0</v>
      </c>
    </row>
    <row r="145" spans="2:12" ht="12.75">
      <c r="B145" s="31" t="s">
        <v>129</v>
      </c>
      <c r="C145" s="263">
        <f t="shared" si="32"/>
        <v>0</v>
      </c>
      <c r="D145" s="142"/>
      <c r="E145" s="142"/>
      <c r="F145" s="144"/>
      <c r="G145" s="142"/>
      <c r="H145" s="142"/>
      <c r="I145" s="153"/>
      <c r="J145" s="92">
        <f t="shared" si="30"/>
        <v>0</v>
      </c>
      <c r="K145" s="97">
        <f t="shared" si="33"/>
        <v>0</v>
      </c>
      <c r="L145" s="94">
        <f t="shared" si="31"/>
        <v>0</v>
      </c>
    </row>
    <row r="146" spans="2:12" ht="12.75">
      <c r="B146" s="31" t="s">
        <v>130</v>
      </c>
      <c r="C146" s="262">
        <f t="shared" si="32"/>
        <v>0</v>
      </c>
      <c r="D146" s="142"/>
      <c r="E146" s="142"/>
      <c r="F146" s="144"/>
      <c r="G146" s="142"/>
      <c r="H146" s="142"/>
      <c r="I146" s="153"/>
      <c r="J146" s="92">
        <f t="shared" si="30"/>
        <v>0</v>
      </c>
      <c r="K146" s="97">
        <f t="shared" si="33"/>
        <v>0</v>
      </c>
      <c r="L146" s="94">
        <f t="shared" si="31"/>
        <v>0</v>
      </c>
    </row>
    <row r="147" spans="2:12" ht="12.75">
      <c r="B147" s="31" t="s">
        <v>131</v>
      </c>
      <c r="C147" s="262">
        <f t="shared" si="32"/>
        <v>0</v>
      </c>
      <c r="D147" s="142"/>
      <c r="E147" s="142"/>
      <c r="F147" s="144"/>
      <c r="G147" s="142"/>
      <c r="H147" s="142"/>
      <c r="I147" s="153"/>
      <c r="J147" s="92">
        <f t="shared" si="30"/>
        <v>0</v>
      </c>
      <c r="K147" s="93">
        <f t="shared" si="33"/>
        <v>0</v>
      </c>
      <c r="L147" s="94">
        <f t="shared" si="31"/>
        <v>0</v>
      </c>
    </row>
    <row r="148" spans="2:12" ht="12.75">
      <c r="B148" s="31" t="s">
        <v>132</v>
      </c>
      <c r="C148" s="263">
        <f t="shared" si="32"/>
        <v>0</v>
      </c>
      <c r="D148" s="142"/>
      <c r="E148" s="142"/>
      <c r="F148" s="144"/>
      <c r="G148" s="142"/>
      <c r="H148" s="142"/>
      <c r="I148" s="153"/>
      <c r="J148" s="92">
        <f>IF(G148&gt;0,(D148*(F148/G148)),0)</f>
        <v>0</v>
      </c>
      <c r="K148" s="97">
        <f t="shared" si="33"/>
        <v>0</v>
      </c>
      <c r="L148" s="94">
        <f>IF(K148&gt;0,((J148/K148)*I148),0)</f>
        <v>0</v>
      </c>
    </row>
    <row r="149" spans="2:12" ht="12.75">
      <c r="B149" s="31" t="s">
        <v>133</v>
      </c>
      <c r="C149" s="262">
        <f t="shared" si="32"/>
        <v>0</v>
      </c>
      <c r="D149" s="142"/>
      <c r="E149" s="142"/>
      <c r="F149" s="144"/>
      <c r="G149" s="142"/>
      <c r="H149" s="142"/>
      <c r="I149" s="153"/>
      <c r="J149" s="92">
        <f aca="true" t="shared" si="34" ref="J149:J160">IF(G149&gt;0,(D149*(F149/G149)),0)</f>
        <v>0</v>
      </c>
      <c r="K149" s="97">
        <f t="shared" si="33"/>
        <v>0</v>
      </c>
      <c r="L149" s="94">
        <f aca="true" t="shared" si="35" ref="L149:L160">IF(K149&gt;0,((J149/K149)*I149),0)</f>
        <v>0</v>
      </c>
    </row>
    <row r="150" spans="2:12" ht="12.75">
      <c r="B150" s="31" t="s">
        <v>134</v>
      </c>
      <c r="C150" s="262">
        <f t="shared" si="32"/>
        <v>0</v>
      </c>
      <c r="D150" s="142"/>
      <c r="E150" s="142"/>
      <c r="F150" s="144"/>
      <c r="G150" s="142"/>
      <c r="H150" s="142"/>
      <c r="I150" s="153"/>
      <c r="J150" s="92">
        <f t="shared" si="34"/>
        <v>0</v>
      </c>
      <c r="K150" s="93">
        <f t="shared" si="33"/>
        <v>0</v>
      </c>
      <c r="L150" s="94">
        <f t="shared" si="35"/>
        <v>0</v>
      </c>
    </row>
    <row r="151" spans="2:12" ht="12.75">
      <c r="B151" s="31" t="s">
        <v>135</v>
      </c>
      <c r="C151" s="263">
        <f t="shared" si="32"/>
        <v>0</v>
      </c>
      <c r="D151" s="142"/>
      <c r="E151" s="142"/>
      <c r="F151" s="144"/>
      <c r="G151" s="142"/>
      <c r="H151" s="142"/>
      <c r="I151" s="153"/>
      <c r="J151" s="92">
        <f t="shared" si="34"/>
        <v>0</v>
      </c>
      <c r="K151" s="97">
        <f t="shared" si="33"/>
        <v>0</v>
      </c>
      <c r="L151" s="94">
        <f t="shared" si="35"/>
        <v>0</v>
      </c>
    </row>
    <row r="152" spans="2:12" ht="12.75">
      <c r="B152" s="31" t="s">
        <v>136</v>
      </c>
      <c r="C152" s="262">
        <f t="shared" si="32"/>
        <v>0</v>
      </c>
      <c r="D152" s="142"/>
      <c r="E152" s="142"/>
      <c r="F152" s="144"/>
      <c r="G152" s="142"/>
      <c r="H152" s="142"/>
      <c r="I152" s="153"/>
      <c r="J152" s="92">
        <f t="shared" si="34"/>
        <v>0</v>
      </c>
      <c r="K152" s="97">
        <f t="shared" si="33"/>
        <v>0</v>
      </c>
      <c r="L152" s="94">
        <f t="shared" si="35"/>
        <v>0</v>
      </c>
    </row>
    <row r="153" spans="2:12" ht="12.75">
      <c r="B153" s="31" t="s">
        <v>137</v>
      </c>
      <c r="C153" s="262">
        <f t="shared" si="32"/>
        <v>0</v>
      </c>
      <c r="D153" s="142"/>
      <c r="E153" s="142"/>
      <c r="F153" s="144"/>
      <c r="G153" s="142"/>
      <c r="H153" s="142"/>
      <c r="I153" s="153"/>
      <c r="J153" s="92">
        <f t="shared" si="34"/>
        <v>0</v>
      </c>
      <c r="K153" s="93">
        <f t="shared" si="33"/>
        <v>0</v>
      </c>
      <c r="L153" s="94">
        <f t="shared" si="35"/>
        <v>0</v>
      </c>
    </row>
    <row r="154" spans="2:12" ht="12.75">
      <c r="B154" s="31" t="s">
        <v>138</v>
      </c>
      <c r="C154" s="263">
        <f t="shared" si="32"/>
        <v>0</v>
      </c>
      <c r="D154" s="142"/>
      <c r="E154" s="142"/>
      <c r="F154" s="144"/>
      <c r="G154" s="142"/>
      <c r="H154" s="142"/>
      <c r="I154" s="153"/>
      <c r="J154" s="92">
        <f t="shared" si="34"/>
        <v>0</v>
      </c>
      <c r="K154" s="97">
        <f t="shared" si="33"/>
        <v>0</v>
      </c>
      <c r="L154" s="94">
        <f t="shared" si="35"/>
        <v>0</v>
      </c>
    </row>
    <row r="155" spans="2:12" ht="12.75">
      <c r="B155" s="31" t="s">
        <v>139</v>
      </c>
      <c r="C155" s="262">
        <f t="shared" si="32"/>
        <v>0</v>
      </c>
      <c r="D155" s="142"/>
      <c r="E155" s="142"/>
      <c r="F155" s="144"/>
      <c r="G155" s="142"/>
      <c r="H155" s="142"/>
      <c r="I155" s="153"/>
      <c r="J155" s="92">
        <f t="shared" si="34"/>
        <v>0</v>
      </c>
      <c r="K155" s="97">
        <f t="shared" si="33"/>
        <v>0</v>
      </c>
      <c r="L155" s="94">
        <f t="shared" si="35"/>
        <v>0</v>
      </c>
    </row>
    <row r="156" spans="2:12" ht="12.75">
      <c r="B156" s="31" t="s">
        <v>140</v>
      </c>
      <c r="C156" s="262">
        <f t="shared" si="32"/>
        <v>0</v>
      </c>
      <c r="D156" s="142"/>
      <c r="E156" s="142"/>
      <c r="F156" s="144"/>
      <c r="G156" s="142"/>
      <c r="H156" s="142"/>
      <c r="I156" s="153"/>
      <c r="J156" s="92">
        <f t="shared" si="34"/>
        <v>0</v>
      </c>
      <c r="K156" s="93">
        <f t="shared" si="33"/>
        <v>0</v>
      </c>
      <c r="L156" s="94">
        <f t="shared" si="35"/>
        <v>0</v>
      </c>
    </row>
    <row r="157" spans="2:12" ht="12.75">
      <c r="B157" s="31" t="s">
        <v>141</v>
      </c>
      <c r="C157" s="263">
        <f t="shared" si="32"/>
        <v>0</v>
      </c>
      <c r="D157" s="142"/>
      <c r="E157" s="142"/>
      <c r="F157" s="144"/>
      <c r="G157" s="142"/>
      <c r="H157" s="142"/>
      <c r="I157" s="153"/>
      <c r="J157" s="92">
        <f t="shared" si="34"/>
        <v>0</v>
      </c>
      <c r="K157" s="97">
        <f t="shared" si="33"/>
        <v>0</v>
      </c>
      <c r="L157" s="94">
        <f t="shared" si="35"/>
        <v>0</v>
      </c>
    </row>
    <row r="158" spans="2:12" ht="12.75">
      <c r="B158" s="31" t="s">
        <v>142</v>
      </c>
      <c r="C158" s="262">
        <f t="shared" si="32"/>
        <v>0</v>
      </c>
      <c r="D158" s="142"/>
      <c r="E158" s="142"/>
      <c r="F158" s="144"/>
      <c r="G158" s="142"/>
      <c r="H158" s="142"/>
      <c r="I158" s="153"/>
      <c r="J158" s="92">
        <f t="shared" si="34"/>
        <v>0</v>
      </c>
      <c r="K158" s="97">
        <f t="shared" si="33"/>
        <v>0</v>
      </c>
      <c r="L158" s="94">
        <f t="shared" si="35"/>
        <v>0</v>
      </c>
    </row>
    <row r="159" spans="2:12" ht="12.75">
      <c r="B159" s="31" t="s">
        <v>143</v>
      </c>
      <c r="C159" s="262">
        <f t="shared" si="32"/>
        <v>0</v>
      </c>
      <c r="D159" s="142"/>
      <c r="E159" s="142"/>
      <c r="F159" s="144"/>
      <c r="G159" s="142"/>
      <c r="H159" s="142"/>
      <c r="I159" s="153"/>
      <c r="J159" s="92">
        <f t="shared" si="34"/>
        <v>0</v>
      </c>
      <c r="K159" s="93">
        <f t="shared" si="33"/>
        <v>0</v>
      </c>
      <c r="L159" s="94">
        <f t="shared" si="35"/>
        <v>0</v>
      </c>
    </row>
    <row r="160" spans="2:12" ht="12.75">
      <c r="B160" s="31" t="s">
        <v>144</v>
      </c>
      <c r="C160" s="263">
        <f t="shared" si="32"/>
        <v>0</v>
      </c>
      <c r="D160" s="142"/>
      <c r="E160" s="142"/>
      <c r="F160" s="144"/>
      <c r="G160" s="142"/>
      <c r="H160" s="142"/>
      <c r="I160" s="153"/>
      <c r="J160" s="92">
        <f t="shared" si="34"/>
        <v>0</v>
      </c>
      <c r="K160" s="97">
        <f t="shared" si="33"/>
        <v>0</v>
      </c>
      <c r="L160" s="94">
        <f t="shared" si="35"/>
        <v>0</v>
      </c>
    </row>
    <row r="161" ht="12">
      <c r="C161" s="31"/>
    </row>
    <row r="162" spans="3:12" ht="12.75">
      <c r="C162" s="267" t="s">
        <v>119</v>
      </c>
      <c r="D162" s="268"/>
      <c r="E162" s="268"/>
      <c r="F162" s="268"/>
      <c r="G162" s="268"/>
      <c r="H162" s="268"/>
      <c r="I162" s="268"/>
      <c r="J162" s="268"/>
      <c r="K162" s="268"/>
      <c r="L162" s="269"/>
    </row>
    <row r="163" spans="2:12" ht="12.75">
      <c r="B163" s="31" t="s">
        <v>397</v>
      </c>
      <c r="C163" s="262">
        <f aca="true" t="shared" si="36" ref="C163:C194">C5</f>
        <v>0</v>
      </c>
      <c r="D163" s="142"/>
      <c r="E163" s="142"/>
      <c r="F163" s="144"/>
      <c r="G163" s="142"/>
      <c r="H163" s="142"/>
      <c r="I163" s="153"/>
      <c r="J163" s="92">
        <f>IF(G163&gt;0,(D163*(F163/G163)),0)</f>
        <v>0</v>
      </c>
      <c r="K163" s="93">
        <f aca="true" t="shared" si="37" ref="K163:K194">K5</f>
        <v>0</v>
      </c>
      <c r="L163" s="94">
        <f>IF(K163&gt;0,((J163/K163)*I163),0)</f>
        <v>0</v>
      </c>
    </row>
    <row r="164" spans="2:12" ht="12.75">
      <c r="B164" s="31" t="s">
        <v>398</v>
      </c>
      <c r="C164" s="263">
        <f t="shared" si="36"/>
        <v>0</v>
      </c>
      <c r="D164" s="142"/>
      <c r="E164" s="142"/>
      <c r="F164" s="144"/>
      <c r="G164" s="142"/>
      <c r="H164" s="142"/>
      <c r="I164" s="153"/>
      <c r="J164" s="92">
        <f aca="true" t="shared" si="38" ref="J164:J174">IF(G164&gt;0,(D164*(F164/G164)),0)</f>
        <v>0</v>
      </c>
      <c r="K164" s="97">
        <f t="shared" si="37"/>
        <v>0</v>
      </c>
      <c r="L164" s="94">
        <f aca="true" t="shared" si="39" ref="L164:L174">IF(K164&gt;0,((J164/K164)*I164),0)</f>
        <v>0</v>
      </c>
    </row>
    <row r="165" spans="2:12" ht="12.75">
      <c r="B165" s="31" t="s">
        <v>399</v>
      </c>
      <c r="C165" s="262">
        <f t="shared" si="36"/>
        <v>0</v>
      </c>
      <c r="D165" s="142"/>
      <c r="E165" s="142"/>
      <c r="F165" s="144"/>
      <c r="G165" s="142"/>
      <c r="H165" s="142"/>
      <c r="I165" s="153"/>
      <c r="J165" s="92">
        <f t="shared" si="38"/>
        <v>0</v>
      </c>
      <c r="K165" s="97">
        <f t="shared" si="37"/>
        <v>0</v>
      </c>
      <c r="L165" s="94">
        <f t="shared" si="39"/>
        <v>0</v>
      </c>
    </row>
    <row r="166" spans="2:12" ht="12.75">
      <c r="B166" s="31" t="s">
        <v>400</v>
      </c>
      <c r="C166" s="262">
        <f t="shared" si="36"/>
        <v>0</v>
      </c>
      <c r="D166" s="142"/>
      <c r="E166" s="142"/>
      <c r="F166" s="144"/>
      <c r="G166" s="142"/>
      <c r="H166" s="142"/>
      <c r="I166" s="153"/>
      <c r="J166" s="92">
        <f t="shared" si="38"/>
        <v>0</v>
      </c>
      <c r="K166" s="93">
        <f t="shared" si="37"/>
        <v>0</v>
      </c>
      <c r="L166" s="94">
        <f t="shared" si="39"/>
        <v>0</v>
      </c>
    </row>
    <row r="167" spans="2:12" ht="12.75">
      <c r="B167" s="31" t="s">
        <v>401</v>
      </c>
      <c r="C167" s="263">
        <f t="shared" si="36"/>
        <v>0</v>
      </c>
      <c r="D167" s="142"/>
      <c r="E167" s="142"/>
      <c r="F167" s="144"/>
      <c r="G167" s="142"/>
      <c r="H167" s="142"/>
      <c r="I167" s="153"/>
      <c r="J167" s="92">
        <f t="shared" si="38"/>
        <v>0</v>
      </c>
      <c r="K167" s="97">
        <f t="shared" si="37"/>
        <v>0</v>
      </c>
      <c r="L167" s="94">
        <f t="shared" si="39"/>
        <v>0</v>
      </c>
    </row>
    <row r="168" spans="2:12" ht="12.75">
      <c r="B168" s="31" t="s">
        <v>402</v>
      </c>
      <c r="C168" s="262">
        <f t="shared" si="36"/>
        <v>0</v>
      </c>
      <c r="D168" s="142"/>
      <c r="E168" s="142"/>
      <c r="F168" s="144"/>
      <c r="G168" s="142"/>
      <c r="H168" s="142"/>
      <c r="I168" s="153"/>
      <c r="J168" s="92">
        <f t="shared" si="38"/>
        <v>0</v>
      </c>
      <c r="K168" s="97">
        <f t="shared" si="37"/>
        <v>0</v>
      </c>
      <c r="L168" s="94">
        <f t="shared" si="39"/>
        <v>0</v>
      </c>
    </row>
    <row r="169" spans="2:12" ht="12.75">
      <c r="B169" s="31" t="s">
        <v>403</v>
      </c>
      <c r="C169" s="262">
        <f t="shared" si="36"/>
        <v>0</v>
      </c>
      <c r="D169" s="142"/>
      <c r="E169" s="142"/>
      <c r="F169" s="144"/>
      <c r="G169" s="142"/>
      <c r="H169" s="142"/>
      <c r="I169" s="153"/>
      <c r="J169" s="92">
        <f t="shared" si="38"/>
        <v>0</v>
      </c>
      <c r="K169" s="93">
        <f t="shared" si="37"/>
        <v>0</v>
      </c>
      <c r="L169" s="94">
        <f t="shared" si="39"/>
        <v>0</v>
      </c>
    </row>
    <row r="170" spans="2:12" ht="12.75">
      <c r="B170" s="31" t="s">
        <v>404</v>
      </c>
      <c r="C170" s="263">
        <f t="shared" si="36"/>
        <v>0</v>
      </c>
      <c r="D170" s="142"/>
      <c r="E170" s="142"/>
      <c r="F170" s="144"/>
      <c r="G170" s="142"/>
      <c r="H170" s="142"/>
      <c r="I170" s="153"/>
      <c r="J170" s="92">
        <f t="shared" si="38"/>
        <v>0</v>
      </c>
      <c r="K170" s="97">
        <f t="shared" si="37"/>
        <v>0</v>
      </c>
      <c r="L170" s="94">
        <f t="shared" si="39"/>
        <v>0</v>
      </c>
    </row>
    <row r="171" spans="2:12" ht="12.75">
      <c r="B171" s="31" t="s">
        <v>405</v>
      </c>
      <c r="C171" s="262">
        <f t="shared" si="36"/>
        <v>0</v>
      </c>
      <c r="D171" s="142"/>
      <c r="E171" s="142"/>
      <c r="F171" s="144"/>
      <c r="G171" s="142"/>
      <c r="H171" s="142"/>
      <c r="I171" s="153"/>
      <c r="J171" s="92">
        <f t="shared" si="38"/>
        <v>0</v>
      </c>
      <c r="K171" s="97">
        <f t="shared" si="37"/>
        <v>0</v>
      </c>
      <c r="L171" s="94">
        <f t="shared" si="39"/>
        <v>0</v>
      </c>
    </row>
    <row r="172" spans="2:12" ht="12.75">
      <c r="B172" s="31" t="s">
        <v>406</v>
      </c>
      <c r="C172" s="262">
        <f t="shared" si="36"/>
        <v>0</v>
      </c>
      <c r="D172" s="142"/>
      <c r="E172" s="142"/>
      <c r="F172" s="144"/>
      <c r="G172" s="142"/>
      <c r="H172" s="142"/>
      <c r="I172" s="153"/>
      <c r="J172" s="92">
        <f t="shared" si="38"/>
        <v>0</v>
      </c>
      <c r="K172" s="93">
        <f t="shared" si="37"/>
        <v>0</v>
      </c>
      <c r="L172" s="94">
        <f t="shared" si="39"/>
        <v>0</v>
      </c>
    </row>
    <row r="173" spans="2:12" ht="12.75">
      <c r="B173" s="31" t="s">
        <v>407</v>
      </c>
      <c r="C173" s="263">
        <f t="shared" si="36"/>
        <v>0</v>
      </c>
      <c r="D173" s="142"/>
      <c r="E173" s="142"/>
      <c r="F173" s="144"/>
      <c r="G173" s="142"/>
      <c r="H173" s="142"/>
      <c r="I173" s="153"/>
      <c r="J173" s="92">
        <f t="shared" si="38"/>
        <v>0</v>
      </c>
      <c r="K173" s="97">
        <f t="shared" si="37"/>
        <v>0</v>
      </c>
      <c r="L173" s="94">
        <f t="shared" si="39"/>
        <v>0</v>
      </c>
    </row>
    <row r="174" spans="2:12" ht="12.75">
      <c r="B174" s="31" t="s">
        <v>408</v>
      </c>
      <c r="C174" s="262">
        <f t="shared" si="36"/>
        <v>0</v>
      </c>
      <c r="D174" s="142"/>
      <c r="E174" s="142"/>
      <c r="F174" s="144"/>
      <c r="G174" s="142"/>
      <c r="H174" s="142"/>
      <c r="I174" s="153"/>
      <c r="J174" s="92">
        <f t="shared" si="38"/>
        <v>0</v>
      </c>
      <c r="K174" s="97">
        <f t="shared" si="37"/>
        <v>0</v>
      </c>
      <c r="L174" s="94">
        <f t="shared" si="39"/>
        <v>0</v>
      </c>
    </row>
    <row r="175" spans="2:12" ht="12.75">
      <c r="B175" s="31" t="s">
        <v>409</v>
      </c>
      <c r="C175" s="262">
        <f t="shared" si="36"/>
        <v>0</v>
      </c>
      <c r="D175" s="142"/>
      <c r="E175" s="142"/>
      <c r="F175" s="144"/>
      <c r="G175" s="142"/>
      <c r="H175" s="142"/>
      <c r="I175" s="153"/>
      <c r="J175" s="92">
        <f>IF(G175&gt;0,(D175*(F175/G175)),0)</f>
        <v>0</v>
      </c>
      <c r="K175" s="93">
        <f t="shared" si="37"/>
        <v>0</v>
      </c>
      <c r="L175" s="94">
        <f>IF(K175&gt;0,((J175/K175)*I175),0)</f>
        <v>0</v>
      </c>
    </row>
    <row r="176" spans="2:12" ht="12.75">
      <c r="B176" s="31" t="s">
        <v>410</v>
      </c>
      <c r="C176" s="263">
        <f t="shared" si="36"/>
        <v>0</v>
      </c>
      <c r="D176" s="142"/>
      <c r="E176" s="142"/>
      <c r="F176" s="144"/>
      <c r="G176" s="142"/>
      <c r="H176" s="142"/>
      <c r="I176" s="153"/>
      <c r="J176" s="92">
        <f aca="true" t="shared" si="40" ref="J176:J187">IF(G176&gt;0,(D176*(F176/G176)),0)</f>
        <v>0</v>
      </c>
      <c r="K176" s="97">
        <f t="shared" si="37"/>
        <v>0</v>
      </c>
      <c r="L176" s="94">
        <f aca="true" t="shared" si="41" ref="L176:L187">IF(K176&gt;0,((J176/K176)*I176),0)</f>
        <v>0</v>
      </c>
    </row>
    <row r="177" spans="2:12" ht="12.75">
      <c r="B177" s="31" t="s">
        <v>411</v>
      </c>
      <c r="C177" s="262">
        <f t="shared" si="36"/>
        <v>0</v>
      </c>
      <c r="D177" s="142"/>
      <c r="E177" s="142"/>
      <c r="F177" s="144"/>
      <c r="G177" s="142"/>
      <c r="H177" s="142"/>
      <c r="I177" s="153"/>
      <c r="J177" s="92">
        <f t="shared" si="40"/>
        <v>0</v>
      </c>
      <c r="K177" s="97">
        <f t="shared" si="37"/>
        <v>0</v>
      </c>
      <c r="L177" s="94">
        <f t="shared" si="41"/>
        <v>0</v>
      </c>
    </row>
    <row r="178" spans="2:12" ht="12.75">
      <c r="B178" s="31" t="s">
        <v>412</v>
      </c>
      <c r="C178" s="262">
        <f t="shared" si="36"/>
        <v>0</v>
      </c>
      <c r="D178" s="142"/>
      <c r="E178" s="142"/>
      <c r="F178" s="144"/>
      <c r="G178" s="142"/>
      <c r="H178" s="142"/>
      <c r="I178" s="153"/>
      <c r="J178" s="92">
        <f t="shared" si="40"/>
        <v>0</v>
      </c>
      <c r="K178" s="93">
        <f t="shared" si="37"/>
        <v>0</v>
      </c>
      <c r="L178" s="94">
        <f t="shared" si="41"/>
        <v>0</v>
      </c>
    </row>
    <row r="179" spans="2:12" ht="12.75">
      <c r="B179" s="31" t="s">
        <v>413</v>
      </c>
      <c r="C179" s="263">
        <f t="shared" si="36"/>
        <v>0</v>
      </c>
      <c r="D179" s="142"/>
      <c r="E179" s="142"/>
      <c r="F179" s="144"/>
      <c r="G179" s="142"/>
      <c r="H179" s="142"/>
      <c r="I179" s="153"/>
      <c r="J179" s="92">
        <f t="shared" si="40"/>
        <v>0</v>
      </c>
      <c r="K179" s="97">
        <f t="shared" si="37"/>
        <v>0</v>
      </c>
      <c r="L179" s="94">
        <f t="shared" si="41"/>
        <v>0</v>
      </c>
    </row>
    <row r="180" spans="2:12" ht="12.75">
      <c r="B180" s="31" t="s">
        <v>414</v>
      </c>
      <c r="C180" s="262">
        <f t="shared" si="36"/>
        <v>0</v>
      </c>
      <c r="D180" s="142"/>
      <c r="E180" s="142"/>
      <c r="F180" s="144"/>
      <c r="G180" s="142"/>
      <c r="H180" s="142"/>
      <c r="I180" s="153"/>
      <c r="J180" s="92">
        <f t="shared" si="40"/>
        <v>0</v>
      </c>
      <c r="K180" s="97">
        <f t="shared" si="37"/>
        <v>0</v>
      </c>
      <c r="L180" s="94">
        <f t="shared" si="41"/>
        <v>0</v>
      </c>
    </row>
    <row r="181" spans="2:12" ht="12.75">
      <c r="B181" s="31" t="s">
        <v>415</v>
      </c>
      <c r="C181" s="262">
        <f t="shared" si="36"/>
        <v>0</v>
      </c>
      <c r="D181" s="142"/>
      <c r="E181" s="142"/>
      <c r="F181" s="144"/>
      <c r="G181" s="142"/>
      <c r="H181" s="142"/>
      <c r="I181" s="153"/>
      <c r="J181" s="92">
        <f t="shared" si="40"/>
        <v>0</v>
      </c>
      <c r="K181" s="93">
        <f t="shared" si="37"/>
        <v>0</v>
      </c>
      <c r="L181" s="94">
        <f t="shared" si="41"/>
        <v>0</v>
      </c>
    </row>
    <row r="182" spans="2:12" ht="12.75">
      <c r="B182" s="31" t="s">
        <v>416</v>
      </c>
      <c r="C182" s="263">
        <f t="shared" si="36"/>
        <v>0</v>
      </c>
      <c r="D182" s="142"/>
      <c r="E182" s="142"/>
      <c r="F182" s="144"/>
      <c r="G182" s="142"/>
      <c r="H182" s="142"/>
      <c r="I182" s="153"/>
      <c r="J182" s="92">
        <f t="shared" si="40"/>
        <v>0</v>
      </c>
      <c r="K182" s="97">
        <f t="shared" si="37"/>
        <v>0</v>
      </c>
      <c r="L182" s="94">
        <f t="shared" si="41"/>
        <v>0</v>
      </c>
    </row>
    <row r="183" spans="2:12" ht="12.75">
      <c r="B183" s="31" t="s">
        <v>417</v>
      </c>
      <c r="C183" s="262">
        <f t="shared" si="36"/>
        <v>0</v>
      </c>
      <c r="D183" s="142"/>
      <c r="E183" s="142"/>
      <c r="F183" s="144"/>
      <c r="G183" s="142"/>
      <c r="H183" s="142"/>
      <c r="I183" s="153"/>
      <c r="J183" s="92">
        <f t="shared" si="40"/>
        <v>0</v>
      </c>
      <c r="K183" s="97">
        <f t="shared" si="37"/>
        <v>0</v>
      </c>
      <c r="L183" s="94">
        <f t="shared" si="41"/>
        <v>0</v>
      </c>
    </row>
    <row r="184" spans="2:12" ht="12.75">
      <c r="B184" s="31" t="s">
        <v>418</v>
      </c>
      <c r="C184" s="262">
        <f t="shared" si="36"/>
        <v>0</v>
      </c>
      <c r="D184" s="142"/>
      <c r="E184" s="142"/>
      <c r="F184" s="144"/>
      <c r="G184" s="142"/>
      <c r="H184" s="142"/>
      <c r="I184" s="153"/>
      <c r="J184" s="92">
        <f t="shared" si="40"/>
        <v>0</v>
      </c>
      <c r="K184" s="93">
        <f t="shared" si="37"/>
        <v>0</v>
      </c>
      <c r="L184" s="94">
        <f t="shared" si="41"/>
        <v>0</v>
      </c>
    </row>
    <row r="185" spans="2:12" ht="12.75">
      <c r="B185" s="31" t="s">
        <v>419</v>
      </c>
      <c r="C185" s="263">
        <f t="shared" si="36"/>
        <v>0</v>
      </c>
      <c r="D185" s="142"/>
      <c r="E185" s="142"/>
      <c r="F185" s="144"/>
      <c r="G185" s="142"/>
      <c r="H185" s="142"/>
      <c r="I185" s="153"/>
      <c r="J185" s="92">
        <f t="shared" si="40"/>
        <v>0</v>
      </c>
      <c r="K185" s="97">
        <f t="shared" si="37"/>
        <v>0</v>
      </c>
      <c r="L185" s="94">
        <f t="shared" si="41"/>
        <v>0</v>
      </c>
    </row>
    <row r="186" spans="2:12" ht="12.75">
      <c r="B186" s="31" t="s">
        <v>420</v>
      </c>
      <c r="C186" s="262">
        <f t="shared" si="36"/>
        <v>0</v>
      </c>
      <c r="D186" s="142"/>
      <c r="E186" s="142"/>
      <c r="F186" s="144"/>
      <c r="G186" s="142"/>
      <c r="H186" s="142"/>
      <c r="I186" s="153"/>
      <c r="J186" s="92">
        <f t="shared" si="40"/>
        <v>0</v>
      </c>
      <c r="K186" s="97">
        <f t="shared" si="37"/>
        <v>0</v>
      </c>
      <c r="L186" s="94">
        <f t="shared" si="41"/>
        <v>0</v>
      </c>
    </row>
    <row r="187" spans="2:12" ht="12.75">
      <c r="B187" s="31" t="s">
        <v>421</v>
      </c>
      <c r="C187" s="262">
        <f t="shared" si="36"/>
        <v>0</v>
      </c>
      <c r="D187" s="142"/>
      <c r="E187" s="142"/>
      <c r="F187" s="144"/>
      <c r="G187" s="142"/>
      <c r="H187" s="142"/>
      <c r="I187" s="153"/>
      <c r="J187" s="92">
        <f t="shared" si="40"/>
        <v>0</v>
      </c>
      <c r="K187" s="93">
        <f t="shared" si="37"/>
        <v>0</v>
      </c>
      <c r="L187" s="94">
        <f t="shared" si="41"/>
        <v>0</v>
      </c>
    </row>
    <row r="188" spans="2:12" ht="12.75">
      <c r="B188" s="31" t="s">
        <v>120</v>
      </c>
      <c r="C188" s="263">
        <f t="shared" si="36"/>
        <v>0</v>
      </c>
      <c r="D188" s="142"/>
      <c r="E188" s="142"/>
      <c r="F188" s="144"/>
      <c r="G188" s="142"/>
      <c r="H188" s="142"/>
      <c r="I188" s="153"/>
      <c r="J188" s="92">
        <f>IF(G188&gt;0,(D188*(F188/G188)),0)</f>
        <v>0</v>
      </c>
      <c r="K188" s="97">
        <f t="shared" si="37"/>
        <v>0</v>
      </c>
      <c r="L188" s="94">
        <f>IF(K188&gt;0,((J188/K188)*I188),0)</f>
        <v>0</v>
      </c>
    </row>
    <row r="189" spans="2:12" ht="12.75">
      <c r="B189" s="31" t="s">
        <v>121</v>
      </c>
      <c r="C189" s="262">
        <f t="shared" si="36"/>
        <v>0</v>
      </c>
      <c r="D189" s="142"/>
      <c r="E189" s="142"/>
      <c r="F189" s="144"/>
      <c r="G189" s="142"/>
      <c r="H189" s="142"/>
      <c r="I189" s="153"/>
      <c r="J189" s="92">
        <f aca="true" t="shared" si="42" ref="J189:J199">IF(G189&gt;0,(D189*(F189/G189)),0)</f>
        <v>0</v>
      </c>
      <c r="K189" s="97">
        <f t="shared" si="37"/>
        <v>0</v>
      </c>
      <c r="L189" s="94">
        <f aca="true" t="shared" si="43" ref="L189:L199">IF(K189&gt;0,((J189/K189)*I189),0)</f>
        <v>0</v>
      </c>
    </row>
    <row r="190" spans="2:12" ht="12.75">
      <c r="B190" s="31" t="s">
        <v>122</v>
      </c>
      <c r="C190" s="262">
        <f t="shared" si="36"/>
        <v>0</v>
      </c>
      <c r="D190" s="142"/>
      <c r="E190" s="142"/>
      <c r="F190" s="144"/>
      <c r="G190" s="142"/>
      <c r="H190" s="142"/>
      <c r="I190" s="153"/>
      <c r="J190" s="92">
        <f t="shared" si="42"/>
        <v>0</v>
      </c>
      <c r="K190" s="93">
        <f t="shared" si="37"/>
        <v>0</v>
      </c>
      <c r="L190" s="94">
        <f t="shared" si="43"/>
        <v>0</v>
      </c>
    </row>
    <row r="191" spans="2:12" ht="12.75">
      <c r="B191" s="31" t="s">
        <v>123</v>
      </c>
      <c r="C191" s="263">
        <f t="shared" si="36"/>
        <v>0</v>
      </c>
      <c r="D191" s="142"/>
      <c r="E191" s="142"/>
      <c r="F191" s="144"/>
      <c r="G191" s="142"/>
      <c r="H191" s="142"/>
      <c r="I191" s="153"/>
      <c r="J191" s="92">
        <f t="shared" si="42"/>
        <v>0</v>
      </c>
      <c r="K191" s="97">
        <f t="shared" si="37"/>
        <v>0</v>
      </c>
      <c r="L191" s="94">
        <f t="shared" si="43"/>
        <v>0</v>
      </c>
    </row>
    <row r="192" spans="2:12" ht="12.75">
      <c r="B192" s="31" t="s">
        <v>124</v>
      </c>
      <c r="C192" s="262">
        <f t="shared" si="36"/>
        <v>0</v>
      </c>
      <c r="D192" s="142"/>
      <c r="E192" s="142"/>
      <c r="F192" s="144"/>
      <c r="G192" s="142"/>
      <c r="H192" s="142"/>
      <c r="I192" s="153"/>
      <c r="J192" s="92">
        <f t="shared" si="42"/>
        <v>0</v>
      </c>
      <c r="K192" s="97">
        <f t="shared" si="37"/>
        <v>0</v>
      </c>
      <c r="L192" s="94">
        <f t="shared" si="43"/>
        <v>0</v>
      </c>
    </row>
    <row r="193" spans="2:12" ht="12.75">
      <c r="B193" s="31" t="s">
        <v>125</v>
      </c>
      <c r="C193" s="262">
        <f t="shared" si="36"/>
        <v>0</v>
      </c>
      <c r="D193" s="142"/>
      <c r="E193" s="142"/>
      <c r="F193" s="144"/>
      <c r="G193" s="142"/>
      <c r="H193" s="142"/>
      <c r="I193" s="153"/>
      <c r="J193" s="92">
        <f t="shared" si="42"/>
        <v>0</v>
      </c>
      <c r="K193" s="93">
        <f t="shared" si="37"/>
        <v>0</v>
      </c>
      <c r="L193" s="94">
        <f t="shared" si="43"/>
        <v>0</v>
      </c>
    </row>
    <row r="194" spans="2:12" ht="12.75">
      <c r="B194" s="31" t="s">
        <v>126</v>
      </c>
      <c r="C194" s="263">
        <f t="shared" si="36"/>
        <v>0</v>
      </c>
      <c r="D194" s="142"/>
      <c r="E194" s="142"/>
      <c r="F194" s="144"/>
      <c r="G194" s="142"/>
      <c r="H194" s="142"/>
      <c r="I194" s="153"/>
      <c r="J194" s="92">
        <f t="shared" si="42"/>
        <v>0</v>
      </c>
      <c r="K194" s="97">
        <f t="shared" si="37"/>
        <v>0</v>
      </c>
      <c r="L194" s="94">
        <f t="shared" si="43"/>
        <v>0</v>
      </c>
    </row>
    <row r="195" spans="2:12" ht="12.75">
      <c r="B195" s="31" t="s">
        <v>127</v>
      </c>
      <c r="C195" s="262">
        <f aca="true" t="shared" si="44" ref="C195:C212">C37</f>
        <v>0</v>
      </c>
      <c r="D195" s="142"/>
      <c r="E195" s="142"/>
      <c r="F195" s="144"/>
      <c r="G195" s="142"/>
      <c r="H195" s="142"/>
      <c r="I195" s="153"/>
      <c r="J195" s="92">
        <f t="shared" si="42"/>
        <v>0</v>
      </c>
      <c r="K195" s="97">
        <f aca="true" t="shared" si="45" ref="K195:K212">K37</f>
        <v>0</v>
      </c>
      <c r="L195" s="94">
        <f t="shared" si="43"/>
        <v>0</v>
      </c>
    </row>
    <row r="196" spans="2:12" ht="12.75">
      <c r="B196" s="31" t="s">
        <v>128</v>
      </c>
      <c r="C196" s="262">
        <f t="shared" si="44"/>
        <v>0</v>
      </c>
      <c r="D196" s="142"/>
      <c r="E196" s="142"/>
      <c r="F196" s="144"/>
      <c r="G196" s="142"/>
      <c r="H196" s="142"/>
      <c r="I196" s="153"/>
      <c r="J196" s="92">
        <f t="shared" si="42"/>
        <v>0</v>
      </c>
      <c r="K196" s="93">
        <f t="shared" si="45"/>
        <v>0</v>
      </c>
      <c r="L196" s="94">
        <f t="shared" si="43"/>
        <v>0</v>
      </c>
    </row>
    <row r="197" spans="2:12" ht="12.75">
      <c r="B197" s="31" t="s">
        <v>129</v>
      </c>
      <c r="C197" s="263">
        <f t="shared" si="44"/>
        <v>0</v>
      </c>
      <c r="D197" s="142"/>
      <c r="E197" s="142"/>
      <c r="F197" s="144"/>
      <c r="G197" s="142"/>
      <c r="H197" s="142"/>
      <c r="I197" s="153"/>
      <c r="J197" s="92">
        <f t="shared" si="42"/>
        <v>0</v>
      </c>
      <c r="K197" s="97">
        <f t="shared" si="45"/>
        <v>0</v>
      </c>
      <c r="L197" s="94">
        <f t="shared" si="43"/>
        <v>0</v>
      </c>
    </row>
    <row r="198" spans="2:12" ht="12.75">
      <c r="B198" s="31" t="s">
        <v>130</v>
      </c>
      <c r="C198" s="262">
        <f t="shared" si="44"/>
        <v>0</v>
      </c>
      <c r="D198" s="142"/>
      <c r="E198" s="142"/>
      <c r="F198" s="144"/>
      <c r="G198" s="142"/>
      <c r="H198" s="142"/>
      <c r="I198" s="153"/>
      <c r="J198" s="92">
        <f t="shared" si="42"/>
        <v>0</v>
      </c>
      <c r="K198" s="97">
        <f t="shared" si="45"/>
        <v>0</v>
      </c>
      <c r="L198" s="94">
        <f t="shared" si="43"/>
        <v>0</v>
      </c>
    </row>
    <row r="199" spans="2:12" ht="12.75">
      <c r="B199" s="31" t="s">
        <v>131</v>
      </c>
      <c r="C199" s="262">
        <f t="shared" si="44"/>
        <v>0</v>
      </c>
      <c r="D199" s="142"/>
      <c r="E199" s="142"/>
      <c r="F199" s="144"/>
      <c r="G199" s="142"/>
      <c r="H199" s="142"/>
      <c r="I199" s="153"/>
      <c r="J199" s="92">
        <f t="shared" si="42"/>
        <v>0</v>
      </c>
      <c r="K199" s="93">
        <f t="shared" si="45"/>
        <v>0</v>
      </c>
      <c r="L199" s="94">
        <f t="shared" si="43"/>
        <v>0</v>
      </c>
    </row>
    <row r="200" spans="2:12" ht="12.75">
      <c r="B200" s="31" t="s">
        <v>132</v>
      </c>
      <c r="C200" s="263">
        <f t="shared" si="44"/>
        <v>0</v>
      </c>
      <c r="D200" s="142"/>
      <c r="E200" s="142"/>
      <c r="F200" s="144"/>
      <c r="G200" s="142"/>
      <c r="H200" s="142"/>
      <c r="I200" s="153"/>
      <c r="J200" s="92">
        <f>IF(G200&gt;0,(D200*(F200/G200)),0)</f>
        <v>0</v>
      </c>
      <c r="K200" s="97">
        <f t="shared" si="45"/>
        <v>0</v>
      </c>
      <c r="L200" s="94">
        <f>IF(K200&gt;0,((J200/K200)*I200),0)</f>
        <v>0</v>
      </c>
    </row>
    <row r="201" spans="2:12" ht="12.75">
      <c r="B201" s="31" t="s">
        <v>133</v>
      </c>
      <c r="C201" s="262">
        <f t="shared" si="44"/>
        <v>0</v>
      </c>
      <c r="D201" s="142"/>
      <c r="E201" s="142"/>
      <c r="F201" s="144"/>
      <c r="G201" s="142"/>
      <c r="H201" s="142"/>
      <c r="I201" s="153"/>
      <c r="J201" s="92">
        <f aca="true" t="shared" si="46" ref="J201:J212">IF(G201&gt;0,(D201*(F201/G201)),0)</f>
        <v>0</v>
      </c>
      <c r="K201" s="97">
        <f t="shared" si="45"/>
        <v>0</v>
      </c>
      <c r="L201" s="94">
        <f aca="true" t="shared" si="47" ref="L201:L212">IF(K201&gt;0,((J201/K201)*I201),0)</f>
        <v>0</v>
      </c>
    </row>
    <row r="202" spans="2:12" ht="12.75">
      <c r="B202" s="31" t="s">
        <v>134</v>
      </c>
      <c r="C202" s="262">
        <f t="shared" si="44"/>
        <v>0</v>
      </c>
      <c r="D202" s="142"/>
      <c r="E202" s="142"/>
      <c r="F202" s="144"/>
      <c r="G202" s="142"/>
      <c r="H202" s="142"/>
      <c r="I202" s="153"/>
      <c r="J202" s="92">
        <f t="shared" si="46"/>
        <v>0</v>
      </c>
      <c r="K202" s="93">
        <f t="shared" si="45"/>
        <v>0</v>
      </c>
      <c r="L202" s="94">
        <f t="shared" si="47"/>
        <v>0</v>
      </c>
    </row>
    <row r="203" spans="2:12" ht="12.75">
      <c r="B203" s="31" t="s">
        <v>135</v>
      </c>
      <c r="C203" s="263">
        <f t="shared" si="44"/>
        <v>0</v>
      </c>
      <c r="D203" s="142"/>
      <c r="E203" s="142"/>
      <c r="F203" s="144"/>
      <c r="G203" s="142"/>
      <c r="H203" s="142"/>
      <c r="I203" s="153"/>
      <c r="J203" s="92">
        <f t="shared" si="46"/>
        <v>0</v>
      </c>
      <c r="K203" s="97">
        <f t="shared" si="45"/>
        <v>0</v>
      </c>
      <c r="L203" s="94">
        <f t="shared" si="47"/>
        <v>0</v>
      </c>
    </row>
    <row r="204" spans="2:12" ht="12.75">
      <c r="B204" s="31" t="s">
        <v>136</v>
      </c>
      <c r="C204" s="262">
        <f t="shared" si="44"/>
        <v>0</v>
      </c>
      <c r="D204" s="142"/>
      <c r="E204" s="142"/>
      <c r="F204" s="144"/>
      <c r="G204" s="142"/>
      <c r="H204" s="142"/>
      <c r="I204" s="153"/>
      <c r="J204" s="92">
        <f t="shared" si="46"/>
        <v>0</v>
      </c>
      <c r="K204" s="97">
        <f t="shared" si="45"/>
        <v>0</v>
      </c>
      <c r="L204" s="94">
        <f t="shared" si="47"/>
        <v>0</v>
      </c>
    </row>
    <row r="205" spans="2:12" ht="12.75">
      <c r="B205" s="31" t="s">
        <v>137</v>
      </c>
      <c r="C205" s="262">
        <f t="shared" si="44"/>
        <v>0</v>
      </c>
      <c r="D205" s="142"/>
      <c r="E205" s="142"/>
      <c r="F205" s="144"/>
      <c r="G205" s="142"/>
      <c r="H205" s="142"/>
      <c r="I205" s="153"/>
      <c r="J205" s="92">
        <f t="shared" si="46"/>
        <v>0</v>
      </c>
      <c r="K205" s="93">
        <f t="shared" si="45"/>
        <v>0</v>
      </c>
      <c r="L205" s="94">
        <f t="shared" si="47"/>
        <v>0</v>
      </c>
    </row>
    <row r="206" spans="2:12" ht="12.75">
      <c r="B206" s="31" t="s">
        <v>138</v>
      </c>
      <c r="C206" s="263">
        <f t="shared" si="44"/>
        <v>0</v>
      </c>
      <c r="D206" s="142"/>
      <c r="E206" s="142"/>
      <c r="F206" s="144"/>
      <c r="G206" s="142"/>
      <c r="H206" s="142"/>
      <c r="I206" s="153"/>
      <c r="J206" s="92">
        <f t="shared" si="46"/>
        <v>0</v>
      </c>
      <c r="K206" s="97">
        <f t="shared" si="45"/>
        <v>0</v>
      </c>
      <c r="L206" s="94">
        <f t="shared" si="47"/>
        <v>0</v>
      </c>
    </row>
    <row r="207" spans="2:12" ht="12.75">
      <c r="B207" s="31" t="s">
        <v>139</v>
      </c>
      <c r="C207" s="262">
        <f t="shared" si="44"/>
        <v>0</v>
      </c>
      <c r="D207" s="142"/>
      <c r="E207" s="142"/>
      <c r="F207" s="144"/>
      <c r="G207" s="142"/>
      <c r="H207" s="142"/>
      <c r="I207" s="153"/>
      <c r="J207" s="92">
        <f t="shared" si="46"/>
        <v>0</v>
      </c>
      <c r="K207" s="97">
        <f t="shared" si="45"/>
        <v>0</v>
      </c>
      <c r="L207" s="94">
        <f t="shared" si="47"/>
        <v>0</v>
      </c>
    </row>
    <row r="208" spans="2:12" ht="12.75">
      <c r="B208" s="31" t="s">
        <v>140</v>
      </c>
      <c r="C208" s="262">
        <f t="shared" si="44"/>
        <v>0</v>
      </c>
      <c r="D208" s="142"/>
      <c r="E208" s="142"/>
      <c r="F208" s="144"/>
      <c r="G208" s="142"/>
      <c r="H208" s="142"/>
      <c r="I208" s="153"/>
      <c r="J208" s="92">
        <f t="shared" si="46"/>
        <v>0</v>
      </c>
      <c r="K208" s="93">
        <f t="shared" si="45"/>
        <v>0</v>
      </c>
      <c r="L208" s="94">
        <f t="shared" si="47"/>
        <v>0</v>
      </c>
    </row>
    <row r="209" spans="2:12" ht="12.75">
      <c r="B209" s="31" t="s">
        <v>141</v>
      </c>
      <c r="C209" s="263">
        <f t="shared" si="44"/>
        <v>0</v>
      </c>
      <c r="D209" s="142"/>
      <c r="E209" s="142"/>
      <c r="F209" s="144"/>
      <c r="G209" s="142"/>
      <c r="H209" s="142"/>
      <c r="I209" s="153"/>
      <c r="J209" s="92">
        <f t="shared" si="46"/>
        <v>0</v>
      </c>
      <c r="K209" s="97">
        <f t="shared" si="45"/>
        <v>0</v>
      </c>
      <c r="L209" s="94">
        <f t="shared" si="47"/>
        <v>0</v>
      </c>
    </row>
    <row r="210" spans="2:12" ht="12.75">
      <c r="B210" s="31" t="s">
        <v>142</v>
      </c>
      <c r="C210" s="262">
        <f t="shared" si="44"/>
        <v>0</v>
      </c>
      <c r="D210" s="142"/>
      <c r="E210" s="142"/>
      <c r="F210" s="144"/>
      <c r="G210" s="142"/>
      <c r="H210" s="142"/>
      <c r="I210" s="153"/>
      <c r="J210" s="92">
        <f t="shared" si="46"/>
        <v>0</v>
      </c>
      <c r="K210" s="97">
        <f t="shared" si="45"/>
        <v>0</v>
      </c>
      <c r="L210" s="94">
        <f t="shared" si="47"/>
        <v>0</v>
      </c>
    </row>
    <row r="211" spans="2:12" ht="12.75">
      <c r="B211" s="31" t="s">
        <v>143</v>
      </c>
      <c r="C211" s="262">
        <f t="shared" si="44"/>
        <v>0</v>
      </c>
      <c r="D211" s="142"/>
      <c r="E211" s="142"/>
      <c r="F211" s="144"/>
      <c r="G211" s="142"/>
      <c r="H211" s="142"/>
      <c r="I211" s="153"/>
      <c r="J211" s="92">
        <f t="shared" si="46"/>
        <v>0</v>
      </c>
      <c r="K211" s="93">
        <f t="shared" si="45"/>
        <v>0</v>
      </c>
      <c r="L211" s="94">
        <f t="shared" si="47"/>
        <v>0</v>
      </c>
    </row>
    <row r="212" spans="2:12" ht="12.75">
      <c r="B212" s="31" t="s">
        <v>144</v>
      </c>
      <c r="C212" s="263">
        <f t="shared" si="44"/>
        <v>0</v>
      </c>
      <c r="D212" s="142"/>
      <c r="E212" s="142"/>
      <c r="F212" s="144"/>
      <c r="G212" s="142"/>
      <c r="H212" s="142"/>
      <c r="I212" s="153"/>
      <c r="J212" s="92">
        <f t="shared" si="46"/>
        <v>0</v>
      </c>
      <c r="K212" s="97">
        <f t="shared" si="45"/>
        <v>0</v>
      </c>
      <c r="L212" s="94">
        <f t="shared" si="47"/>
        <v>0</v>
      </c>
    </row>
    <row r="213" ht="12">
      <c r="C213" s="31"/>
    </row>
    <row r="214" spans="3:12" ht="12.75">
      <c r="C214" s="267" t="s">
        <v>119</v>
      </c>
      <c r="D214" s="268"/>
      <c r="E214" s="268"/>
      <c r="F214" s="268"/>
      <c r="G214" s="268"/>
      <c r="H214" s="268"/>
      <c r="I214" s="268"/>
      <c r="J214" s="268"/>
      <c r="K214" s="268"/>
      <c r="L214" s="269"/>
    </row>
    <row r="215" spans="2:12" ht="12.75">
      <c r="B215" s="31" t="s">
        <v>397</v>
      </c>
      <c r="C215" s="262">
        <f aca="true" t="shared" si="48" ref="C215:C246">C5</f>
        <v>0</v>
      </c>
      <c r="D215" s="142"/>
      <c r="E215" s="142"/>
      <c r="F215" s="144"/>
      <c r="G215" s="142"/>
      <c r="H215" s="142"/>
      <c r="I215" s="153"/>
      <c r="J215" s="92">
        <f>IF(G215&gt;0,(D215*(F215/G215)),0)</f>
        <v>0</v>
      </c>
      <c r="K215" s="93">
        <f aca="true" t="shared" si="49" ref="K215:K246">K5</f>
        <v>0</v>
      </c>
      <c r="L215" s="94">
        <f>IF(K215&gt;0,((J215/K215)*I215),0)</f>
        <v>0</v>
      </c>
    </row>
    <row r="216" spans="2:12" ht="12.75">
      <c r="B216" s="31" t="s">
        <v>398</v>
      </c>
      <c r="C216" s="263">
        <f t="shared" si="48"/>
        <v>0</v>
      </c>
      <c r="D216" s="142"/>
      <c r="E216" s="142"/>
      <c r="F216" s="144"/>
      <c r="G216" s="142"/>
      <c r="H216" s="142"/>
      <c r="I216" s="153"/>
      <c r="J216" s="92">
        <f aca="true" t="shared" si="50" ref="J216:J226">IF(G216&gt;0,(D216*(F216/G216)),0)</f>
        <v>0</v>
      </c>
      <c r="K216" s="97">
        <f t="shared" si="49"/>
        <v>0</v>
      </c>
      <c r="L216" s="94">
        <f aca="true" t="shared" si="51" ref="L216:L226">IF(K216&gt;0,((J216/K216)*I216),0)</f>
        <v>0</v>
      </c>
    </row>
    <row r="217" spans="2:12" ht="12.75">
      <c r="B217" s="31" t="s">
        <v>399</v>
      </c>
      <c r="C217" s="262">
        <f t="shared" si="48"/>
        <v>0</v>
      </c>
      <c r="D217" s="142"/>
      <c r="E217" s="142"/>
      <c r="F217" s="144"/>
      <c r="G217" s="142"/>
      <c r="H217" s="142"/>
      <c r="I217" s="153"/>
      <c r="J217" s="92">
        <f t="shared" si="50"/>
        <v>0</v>
      </c>
      <c r="K217" s="97">
        <f t="shared" si="49"/>
        <v>0</v>
      </c>
      <c r="L217" s="94">
        <f t="shared" si="51"/>
        <v>0</v>
      </c>
    </row>
    <row r="218" spans="2:12" ht="12.75">
      <c r="B218" s="31" t="s">
        <v>400</v>
      </c>
      <c r="C218" s="262">
        <f t="shared" si="48"/>
        <v>0</v>
      </c>
      <c r="D218" s="142"/>
      <c r="E218" s="142"/>
      <c r="F218" s="144"/>
      <c r="G218" s="142"/>
      <c r="H218" s="142"/>
      <c r="I218" s="153"/>
      <c r="J218" s="92">
        <f t="shared" si="50"/>
        <v>0</v>
      </c>
      <c r="K218" s="93">
        <f t="shared" si="49"/>
        <v>0</v>
      </c>
      <c r="L218" s="94">
        <f t="shared" si="51"/>
        <v>0</v>
      </c>
    </row>
    <row r="219" spans="2:12" ht="12.75">
      <c r="B219" s="31" t="s">
        <v>401</v>
      </c>
      <c r="C219" s="263">
        <f t="shared" si="48"/>
        <v>0</v>
      </c>
      <c r="D219" s="142"/>
      <c r="E219" s="142"/>
      <c r="F219" s="144"/>
      <c r="G219" s="142"/>
      <c r="H219" s="142"/>
      <c r="I219" s="153"/>
      <c r="J219" s="92">
        <f t="shared" si="50"/>
        <v>0</v>
      </c>
      <c r="K219" s="97">
        <f t="shared" si="49"/>
        <v>0</v>
      </c>
      <c r="L219" s="94">
        <f t="shared" si="51"/>
        <v>0</v>
      </c>
    </row>
    <row r="220" spans="2:12" ht="12.75">
      <c r="B220" s="31" t="s">
        <v>402</v>
      </c>
      <c r="C220" s="262">
        <f t="shared" si="48"/>
        <v>0</v>
      </c>
      <c r="D220" s="142"/>
      <c r="E220" s="142"/>
      <c r="F220" s="144"/>
      <c r="G220" s="142"/>
      <c r="H220" s="142"/>
      <c r="I220" s="153"/>
      <c r="J220" s="92">
        <f t="shared" si="50"/>
        <v>0</v>
      </c>
      <c r="K220" s="97">
        <f t="shared" si="49"/>
        <v>0</v>
      </c>
      <c r="L220" s="94">
        <f t="shared" si="51"/>
        <v>0</v>
      </c>
    </row>
    <row r="221" spans="2:12" ht="12.75">
      <c r="B221" s="31" t="s">
        <v>403</v>
      </c>
      <c r="C221" s="262">
        <f t="shared" si="48"/>
        <v>0</v>
      </c>
      <c r="D221" s="142"/>
      <c r="E221" s="142"/>
      <c r="F221" s="144"/>
      <c r="G221" s="142"/>
      <c r="H221" s="142"/>
      <c r="I221" s="153"/>
      <c r="J221" s="92">
        <f t="shared" si="50"/>
        <v>0</v>
      </c>
      <c r="K221" s="93">
        <f t="shared" si="49"/>
        <v>0</v>
      </c>
      <c r="L221" s="94">
        <f t="shared" si="51"/>
        <v>0</v>
      </c>
    </row>
    <row r="222" spans="2:12" ht="12.75">
      <c r="B222" s="31" t="s">
        <v>404</v>
      </c>
      <c r="C222" s="263">
        <f t="shared" si="48"/>
        <v>0</v>
      </c>
      <c r="D222" s="142"/>
      <c r="E222" s="142"/>
      <c r="F222" s="144"/>
      <c r="G222" s="142"/>
      <c r="H222" s="142"/>
      <c r="I222" s="153"/>
      <c r="J222" s="92">
        <f t="shared" si="50"/>
        <v>0</v>
      </c>
      <c r="K222" s="97">
        <f t="shared" si="49"/>
        <v>0</v>
      </c>
      <c r="L222" s="94">
        <f t="shared" si="51"/>
        <v>0</v>
      </c>
    </row>
    <row r="223" spans="2:12" ht="12.75">
      <c r="B223" s="31" t="s">
        <v>405</v>
      </c>
      <c r="C223" s="262">
        <f t="shared" si="48"/>
        <v>0</v>
      </c>
      <c r="D223" s="142"/>
      <c r="E223" s="142"/>
      <c r="F223" s="144"/>
      <c r="G223" s="142"/>
      <c r="H223" s="142"/>
      <c r="I223" s="153"/>
      <c r="J223" s="92">
        <f t="shared" si="50"/>
        <v>0</v>
      </c>
      <c r="K223" s="97">
        <f t="shared" si="49"/>
        <v>0</v>
      </c>
      <c r="L223" s="94">
        <f t="shared" si="51"/>
        <v>0</v>
      </c>
    </row>
    <row r="224" spans="2:12" ht="12.75">
      <c r="B224" s="31" t="s">
        <v>406</v>
      </c>
      <c r="C224" s="262">
        <f t="shared" si="48"/>
        <v>0</v>
      </c>
      <c r="D224" s="142"/>
      <c r="E224" s="142"/>
      <c r="F224" s="144"/>
      <c r="G224" s="142"/>
      <c r="H224" s="142"/>
      <c r="I224" s="153"/>
      <c r="J224" s="92">
        <f t="shared" si="50"/>
        <v>0</v>
      </c>
      <c r="K224" s="93">
        <f t="shared" si="49"/>
        <v>0</v>
      </c>
      <c r="L224" s="94">
        <f t="shared" si="51"/>
        <v>0</v>
      </c>
    </row>
    <row r="225" spans="2:12" ht="12.75">
      <c r="B225" s="31" t="s">
        <v>407</v>
      </c>
      <c r="C225" s="263">
        <f t="shared" si="48"/>
        <v>0</v>
      </c>
      <c r="D225" s="142"/>
      <c r="E225" s="142"/>
      <c r="F225" s="144"/>
      <c r="G225" s="142"/>
      <c r="H225" s="142"/>
      <c r="I225" s="153"/>
      <c r="J225" s="92">
        <f t="shared" si="50"/>
        <v>0</v>
      </c>
      <c r="K225" s="97">
        <f t="shared" si="49"/>
        <v>0</v>
      </c>
      <c r="L225" s="94">
        <f t="shared" si="51"/>
        <v>0</v>
      </c>
    </row>
    <row r="226" spans="2:12" ht="12.75">
      <c r="B226" s="31" t="s">
        <v>408</v>
      </c>
      <c r="C226" s="262">
        <f t="shared" si="48"/>
        <v>0</v>
      </c>
      <c r="D226" s="142"/>
      <c r="E226" s="142"/>
      <c r="F226" s="144"/>
      <c r="G226" s="142"/>
      <c r="H226" s="142"/>
      <c r="I226" s="153"/>
      <c r="J226" s="92">
        <f t="shared" si="50"/>
        <v>0</v>
      </c>
      <c r="K226" s="97">
        <f t="shared" si="49"/>
        <v>0</v>
      </c>
      <c r="L226" s="94">
        <f t="shared" si="51"/>
        <v>0</v>
      </c>
    </row>
    <row r="227" spans="2:12" ht="12.75">
      <c r="B227" s="31" t="s">
        <v>409</v>
      </c>
      <c r="C227" s="262">
        <f t="shared" si="48"/>
        <v>0</v>
      </c>
      <c r="D227" s="142"/>
      <c r="E227" s="142"/>
      <c r="F227" s="144"/>
      <c r="G227" s="142"/>
      <c r="H227" s="142"/>
      <c r="I227" s="153"/>
      <c r="J227" s="92">
        <f>IF(G227&gt;0,(D227*(F227/G227)),0)</f>
        <v>0</v>
      </c>
      <c r="K227" s="93">
        <f t="shared" si="49"/>
        <v>0</v>
      </c>
      <c r="L227" s="94">
        <f>IF(K227&gt;0,((J227/K227)*I227),0)</f>
        <v>0</v>
      </c>
    </row>
    <row r="228" spans="2:12" ht="12.75">
      <c r="B228" s="31" t="s">
        <v>410</v>
      </c>
      <c r="C228" s="263">
        <f t="shared" si="48"/>
        <v>0</v>
      </c>
      <c r="D228" s="142"/>
      <c r="E228" s="142"/>
      <c r="F228" s="144"/>
      <c r="G228" s="142"/>
      <c r="H228" s="142"/>
      <c r="I228" s="153"/>
      <c r="J228" s="92">
        <f aca="true" t="shared" si="52" ref="J228:J239">IF(G228&gt;0,(D228*(F228/G228)),0)</f>
        <v>0</v>
      </c>
      <c r="K228" s="97">
        <f t="shared" si="49"/>
        <v>0</v>
      </c>
      <c r="L228" s="94">
        <f aca="true" t="shared" si="53" ref="L228:L239">IF(K228&gt;0,((J228/K228)*I228),0)</f>
        <v>0</v>
      </c>
    </row>
    <row r="229" spans="2:12" ht="12.75">
      <c r="B229" s="31" t="s">
        <v>411</v>
      </c>
      <c r="C229" s="262">
        <f t="shared" si="48"/>
        <v>0</v>
      </c>
      <c r="D229" s="142"/>
      <c r="E229" s="142"/>
      <c r="F229" s="144"/>
      <c r="G229" s="142"/>
      <c r="H229" s="142"/>
      <c r="I229" s="153"/>
      <c r="J229" s="92">
        <f t="shared" si="52"/>
        <v>0</v>
      </c>
      <c r="K229" s="97">
        <f t="shared" si="49"/>
        <v>0</v>
      </c>
      <c r="L229" s="94">
        <f t="shared" si="53"/>
        <v>0</v>
      </c>
    </row>
    <row r="230" spans="2:12" ht="12.75">
      <c r="B230" s="31" t="s">
        <v>412</v>
      </c>
      <c r="C230" s="262">
        <f t="shared" si="48"/>
        <v>0</v>
      </c>
      <c r="D230" s="142"/>
      <c r="E230" s="142"/>
      <c r="F230" s="144"/>
      <c r="G230" s="142"/>
      <c r="H230" s="142"/>
      <c r="I230" s="153"/>
      <c r="J230" s="92">
        <f t="shared" si="52"/>
        <v>0</v>
      </c>
      <c r="K230" s="93">
        <f t="shared" si="49"/>
        <v>0</v>
      </c>
      <c r="L230" s="94">
        <f t="shared" si="53"/>
        <v>0</v>
      </c>
    </row>
    <row r="231" spans="2:12" ht="12.75">
      <c r="B231" s="31" t="s">
        <v>413</v>
      </c>
      <c r="C231" s="263">
        <f t="shared" si="48"/>
        <v>0</v>
      </c>
      <c r="D231" s="142"/>
      <c r="E231" s="142"/>
      <c r="F231" s="144"/>
      <c r="G231" s="142"/>
      <c r="H231" s="142"/>
      <c r="I231" s="153"/>
      <c r="J231" s="92">
        <f t="shared" si="52"/>
        <v>0</v>
      </c>
      <c r="K231" s="97">
        <f t="shared" si="49"/>
        <v>0</v>
      </c>
      <c r="L231" s="94">
        <f t="shared" si="53"/>
        <v>0</v>
      </c>
    </row>
    <row r="232" spans="2:12" ht="12.75">
      <c r="B232" s="31" t="s">
        <v>414</v>
      </c>
      <c r="C232" s="262">
        <f t="shared" si="48"/>
        <v>0</v>
      </c>
      <c r="D232" s="142"/>
      <c r="E232" s="142"/>
      <c r="F232" s="144"/>
      <c r="G232" s="142"/>
      <c r="H232" s="142"/>
      <c r="I232" s="153"/>
      <c r="J232" s="92">
        <f t="shared" si="52"/>
        <v>0</v>
      </c>
      <c r="K232" s="97">
        <f t="shared" si="49"/>
        <v>0</v>
      </c>
      <c r="L232" s="94">
        <f t="shared" si="53"/>
        <v>0</v>
      </c>
    </row>
    <row r="233" spans="2:12" ht="12.75">
      <c r="B233" s="31" t="s">
        <v>415</v>
      </c>
      <c r="C233" s="262">
        <f t="shared" si="48"/>
        <v>0</v>
      </c>
      <c r="D233" s="142"/>
      <c r="E233" s="142"/>
      <c r="F233" s="144"/>
      <c r="G233" s="142"/>
      <c r="H233" s="142"/>
      <c r="I233" s="153"/>
      <c r="J233" s="92">
        <f t="shared" si="52"/>
        <v>0</v>
      </c>
      <c r="K233" s="93">
        <f t="shared" si="49"/>
        <v>0</v>
      </c>
      <c r="L233" s="94">
        <f t="shared" si="53"/>
        <v>0</v>
      </c>
    </row>
    <row r="234" spans="2:12" ht="12.75">
      <c r="B234" s="31" t="s">
        <v>416</v>
      </c>
      <c r="C234" s="263">
        <f t="shared" si="48"/>
        <v>0</v>
      </c>
      <c r="D234" s="142"/>
      <c r="E234" s="142"/>
      <c r="F234" s="144"/>
      <c r="G234" s="142"/>
      <c r="H234" s="142"/>
      <c r="I234" s="153"/>
      <c r="J234" s="92">
        <f t="shared" si="52"/>
        <v>0</v>
      </c>
      <c r="K234" s="97">
        <f t="shared" si="49"/>
        <v>0</v>
      </c>
      <c r="L234" s="94">
        <f t="shared" si="53"/>
        <v>0</v>
      </c>
    </row>
    <row r="235" spans="2:12" ht="12.75">
      <c r="B235" s="31" t="s">
        <v>417</v>
      </c>
      <c r="C235" s="262">
        <f t="shared" si="48"/>
        <v>0</v>
      </c>
      <c r="D235" s="142"/>
      <c r="E235" s="142"/>
      <c r="F235" s="144"/>
      <c r="G235" s="142"/>
      <c r="H235" s="142"/>
      <c r="I235" s="153"/>
      <c r="J235" s="92">
        <f t="shared" si="52"/>
        <v>0</v>
      </c>
      <c r="K235" s="97">
        <f t="shared" si="49"/>
        <v>0</v>
      </c>
      <c r="L235" s="94">
        <f t="shared" si="53"/>
        <v>0</v>
      </c>
    </row>
    <row r="236" spans="2:12" ht="12.75">
      <c r="B236" s="31" t="s">
        <v>418</v>
      </c>
      <c r="C236" s="262">
        <f t="shared" si="48"/>
        <v>0</v>
      </c>
      <c r="D236" s="142"/>
      <c r="E236" s="142"/>
      <c r="F236" s="144"/>
      <c r="G236" s="142"/>
      <c r="H236" s="142"/>
      <c r="I236" s="153"/>
      <c r="J236" s="92">
        <f t="shared" si="52"/>
        <v>0</v>
      </c>
      <c r="K236" s="93">
        <f t="shared" si="49"/>
        <v>0</v>
      </c>
      <c r="L236" s="94">
        <f t="shared" si="53"/>
        <v>0</v>
      </c>
    </row>
    <row r="237" spans="2:12" ht="12.75">
      <c r="B237" s="31" t="s">
        <v>419</v>
      </c>
      <c r="C237" s="263">
        <f t="shared" si="48"/>
        <v>0</v>
      </c>
      <c r="D237" s="142"/>
      <c r="E237" s="142"/>
      <c r="F237" s="144"/>
      <c r="G237" s="142"/>
      <c r="H237" s="142"/>
      <c r="I237" s="153"/>
      <c r="J237" s="92">
        <f t="shared" si="52"/>
        <v>0</v>
      </c>
      <c r="K237" s="97">
        <f t="shared" si="49"/>
        <v>0</v>
      </c>
      <c r="L237" s="94">
        <f t="shared" si="53"/>
        <v>0</v>
      </c>
    </row>
    <row r="238" spans="2:12" ht="12.75">
      <c r="B238" s="31" t="s">
        <v>420</v>
      </c>
      <c r="C238" s="262">
        <f t="shared" si="48"/>
        <v>0</v>
      </c>
      <c r="D238" s="142"/>
      <c r="E238" s="142"/>
      <c r="F238" s="144"/>
      <c r="G238" s="142"/>
      <c r="H238" s="142"/>
      <c r="I238" s="153"/>
      <c r="J238" s="92">
        <f t="shared" si="52"/>
        <v>0</v>
      </c>
      <c r="K238" s="97">
        <f t="shared" si="49"/>
        <v>0</v>
      </c>
      <c r="L238" s="94">
        <f t="shared" si="53"/>
        <v>0</v>
      </c>
    </row>
    <row r="239" spans="2:12" ht="12.75">
      <c r="B239" s="31" t="s">
        <v>421</v>
      </c>
      <c r="C239" s="262">
        <f t="shared" si="48"/>
        <v>0</v>
      </c>
      <c r="D239" s="142"/>
      <c r="E239" s="142"/>
      <c r="F239" s="144"/>
      <c r="G239" s="142"/>
      <c r="H239" s="142"/>
      <c r="I239" s="153"/>
      <c r="J239" s="92">
        <f t="shared" si="52"/>
        <v>0</v>
      </c>
      <c r="K239" s="93">
        <f t="shared" si="49"/>
        <v>0</v>
      </c>
      <c r="L239" s="94">
        <f t="shared" si="53"/>
        <v>0</v>
      </c>
    </row>
    <row r="240" spans="2:12" ht="12.75">
      <c r="B240" s="31" t="s">
        <v>120</v>
      </c>
      <c r="C240" s="263">
        <f t="shared" si="48"/>
        <v>0</v>
      </c>
      <c r="D240" s="142"/>
      <c r="E240" s="142"/>
      <c r="F240" s="144"/>
      <c r="G240" s="142"/>
      <c r="H240" s="142"/>
      <c r="I240" s="153"/>
      <c r="J240" s="92">
        <f>IF(G240&gt;0,(D240*(F240/G240)),0)</f>
        <v>0</v>
      </c>
      <c r="K240" s="97">
        <f t="shared" si="49"/>
        <v>0</v>
      </c>
      <c r="L240" s="94">
        <f>IF(K240&gt;0,((J240/K240)*I240),0)</f>
        <v>0</v>
      </c>
    </row>
    <row r="241" spans="2:12" ht="12.75">
      <c r="B241" s="31" t="s">
        <v>121</v>
      </c>
      <c r="C241" s="262">
        <f t="shared" si="48"/>
        <v>0</v>
      </c>
      <c r="D241" s="142"/>
      <c r="E241" s="142"/>
      <c r="F241" s="144"/>
      <c r="G241" s="142"/>
      <c r="H241" s="142"/>
      <c r="I241" s="153"/>
      <c r="J241" s="92">
        <f aca="true" t="shared" si="54" ref="J241:J251">IF(G241&gt;0,(D241*(F241/G241)),0)</f>
        <v>0</v>
      </c>
      <c r="K241" s="97">
        <f t="shared" si="49"/>
        <v>0</v>
      </c>
      <c r="L241" s="94">
        <f aca="true" t="shared" si="55" ref="L241:L251">IF(K241&gt;0,((J241/K241)*I241),0)</f>
        <v>0</v>
      </c>
    </row>
    <row r="242" spans="2:12" ht="12.75">
      <c r="B242" s="31" t="s">
        <v>122</v>
      </c>
      <c r="C242" s="262">
        <f t="shared" si="48"/>
        <v>0</v>
      </c>
      <c r="D242" s="142"/>
      <c r="E242" s="142"/>
      <c r="F242" s="144"/>
      <c r="G242" s="142"/>
      <c r="H242" s="142"/>
      <c r="I242" s="153"/>
      <c r="J242" s="92">
        <f t="shared" si="54"/>
        <v>0</v>
      </c>
      <c r="K242" s="93">
        <f t="shared" si="49"/>
        <v>0</v>
      </c>
      <c r="L242" s="94">
        <f t="shared" si="55"/>
        <v>0</v>
      </c>
    </row>
    <row r="243" spans="2:12" ht="12.75">
      <c r="B243" s="31" t="s">
        <v>123</v>
      </c>
      <c r="C243" s="263">
        <f t="shared" si="48"/>
        <v>0</v>
      </c>
      <c r="D243" s="142"/>
      <c r="E243" s="142"/>
      <c r="F243" s="144"/>
      <c r="G243" s="142"/>
      <c r="H243" s="142"/>
      <c r="I243" s="153"/>
      <c r="J243" s="92">
        <f t="shared" si="54"/>
        <v>0</v>
      </c>
      <c r="K243" s="97">
        <f t="shared" si="49"/>
        <v>0</v>
      </c>
      <c r="L243" s="94">
        <f t="shared" si="55"/>
        <v>0</v>
      </c>
    </row>
    <row r="244" spans="2:12" ht="12.75">
      <c r="B244" s="31" t="s">
        <v>124</v>
      </c>
      <c r="C244" s="262">
        <f t="shared" si="48"/>
        <v>0</v>
      </c>
      <c r="D244" s="142"/>
      <c r="E244" s="142"/>
      <c r="F244" s="144"/>
      <c r="G244" s="142"/>
      <c r="H244" s="142"/>
      <c r="I244" s="153"/>
      <c r="J244" s="92">
        <f t="shared" si="54"/>
        <v>0</v>
      </c>
      <c r="K244" s="97">
        <f t="shared" si="49"/>
        <v>0</v>
      </c>
      <c r="L244" s="94">
        <f t="shared" si="55"/>
        <v>0</v>
      </c>
    </row>
    <row r="245" spans="2:12" ht="12.75">
      <c r="B245" s="31" t="s">
        <v>125</v>
      </c>
      <c r="C245" s="262">
        <f t="shared" si="48"/>
        <v>0</v>
      </c>
      <c r="D245" s="142"/>
      <c r="E245" s="142"/>
      <c r="F245" s="144"/>
      <c r="G245" s="142"/>
      <c r="H245" s="142"/>
      <c r="I245" s="153"/>
      <c r="J245" s="92">
        <f t="shared" si="54"/>
        <v>0</v>
      </c>
      <c r="K245" s="93">
        <f t="shared" si="49"/>
        <v>0</v>
      </c>
      <c r="L245" s="94">
        <f t="shared" si="55"/>
        <v>0</v>
      </c>
    </row>
    <row r="246" spans="2:12" ht="12.75">
      <c r="B246" s="31" t="s">
        <v>126</v>
      </c>
      <c r="C246" s="263">
        <f t="shared" si="48"/>
        <v>0</v>
      </c>
      <c r="D246" s="142"/>
      <c r="E246" s="142"/>
      <c r="F246" s="144"/>
      <c r="G246" s="142"/>
      <c r="H246" s="142"/>
      <c r="I246" s="153"/>
      <c r="J246" s="92">
        <f t="shared" si="54"/>
        <v>0</v>
      </c>
      <c r="K246" s="97">
        <f t="shared" si="49"/>
        <v>0</v>
      </c>
      <c r="L246" s="94">
        <f t="shared" si="55"/>
        <v>0</v>
      </c>
    </row>
    <row r="247" spans="2:12" ht="12.75">
      <c r="B247" s="31" t="s">
        <v>127</v>
      </c>
      <c r="C247" s="262">
        <f aca="true" t="shared" si="56" ref="C247:C264">C37</f>
        <v>0</v>
      </c>
      <c r="D247" s="142"/>
      <c r="E247" s="142"/>
      <c r="F247" s="144"/>
      <c r="G247" s="142"/>
      <c r="H247" s="142"/>
      <c r="I247" s="153"/>
      <c r="J247" s="92">
        <f t="shared" si="54"/>
        <v>0</v>
      </c>
      <c r="K247" s="97">
        <f aca="true" t="shared" si="57" ref="K247:K264">K37</f>
        <v>0</v>
      </c>
      <c r="L247" s="94">
        <f t="shared" si="55"/>
        <v>0</v>
      </c>
    </row>
    <row r="248" spans="2:12" ht="12.75">
      <c r="B248" s="31" t="s">
        <v>128</v>
      </c>
      <c r="C248" s="262">
        <f t="shared" si="56"/>
        <v>0</v>
      </c>
      <c r="D248" s="142"/>
      <c r="E248" s="142"/>
      <c r="F248" s="144"/>
      <c r="G248" s="142"/>
      <c r="H248" s="142"/>
      <c r="I248" s="153"/>
      <c r="J248" s="92">
        <f t="shared" si="54"/>
        <v>0</v>
      </c>
      <c r="K248" s="93">
        <f t="shared" si="57"/>
        <v>0</v>
      </c>
      <c r="L248" s="94">
        <f t="shared" si="55"/>
        <v>0</v>
      </c>
    </row>
    <row r="249" spans="2:12" ht="12.75">
      <c r="B249" s="31" t="s">
        <v>129</v>
      </c>
      <c r="C249" s="263">
        <f t="shared" si="56"/>
        <v>0</v>
      </c>
      <c r="D249" s="142"/>
      <c r="E249" s="142"/>
      <c r="F249" s="144"/>
      <c r="G249" s="142"/>
      <c r="H249" s="142"/>
      <c r="I249" s="153"/>
      <c r="J249" s="92">
        <f t="shared" si="54"/>
        <v>0</v>
      </c>
      <c r="K249" s="97">
        <f t="shared" si="57"/>
        <v>0</v>
      </c>
      <c r="L249" s="94">
        <f t="shared" si="55"/>
        <v>0</v>
      </c>
    </row>
    <row r="250" spans="2:12" ht="12.75">
      <c r="B250" s="31" t="s">
        <v>130</v>
      </c>
      <c r="C250" s="262">
        <f t="shared" si="56"/>
        <v>0</v>
      </c>
      <c r="D250" s="142"/>
      <c r="E250" s="142"/>
      <c r="F250" s="144"/>
      <c r="G250" s="142"/>
      <c r="H250" s="142"/>
      <c r="I250" s="153"/>
      <c r="J250" s="92">
        <f t="shared" si="54"/>
        <v>0</v>
      </c>
      <c r="K250" s="97">
        <f t="shared" si="57"/>
        <v>0</v>
      </c>
      <c r="L250" s="94">
        <f t="shared" si="55"/>
        <v>0</v>
      </c>
    </row>
    <row r="251" spans="2:12" ht="12.75">
      <c r="B251" s="31" t="s">
        <v>131</v>
      </c>
      <c r="C251" s="262">
        <f t="shared" si="56"/>
        <v>0</v>
      </c>
      <c r="D251" s="142"/>
      <c r="E251" s="142"/>
      <c r="F251" s="144"/>
      <c r="G251" s="142"/>
      <c r="H251" s="142"/>
      <c r="I251" s="153"/>
      <c r="J251" s="92">
        <f t="shared" si="54"/>
        <v>0</v>
      </c>
      <c r="K251" s="93">
        <f t="shared" si="57"/>
        <v>0</v>
      </c>
      <c r="L251" s="94">
        <f t="shared" si="55"/>
        <v>0</v>
      </c>
    </row>
    <row r="252" spans="2:12" ht="12.75">
      <c r="B252" s="31" t="s">
        <v>132</v>
      </c>
      <c r="C252" s="263">
        <f t="shared" si="56"/>
        <v>0</v>
      </c>
      <c r="D252" s="142"/>
      <c r="E252" s="142"/>
      <c r="F252" s="144"/>
      <c r="G252" s="142"/>
      <c r="H252" s="142"/>
      <c r="I252" s="153"/>
      <c r="J252" s="92">
        <f>IF(G252&gt;0,(D252*(F252/G252)),0)</f>
        <v>0</v>
      </c>
      <c r="K252" s="97">
        <f t="shared" si="57"/>
        <v>0</v>
      </c>
      <c r="L252" s="94">
        <f>IF(K252&gt;0,((J252/K252)*I252),0)</f>
        <v>0</v>
      </c>
    </row>
    <row r="253" spans="2:12" ht="12.75">
      <c r="B253" s="31" t="s">
        <v>133</v>
      </c>
      <c r="C253" s="262">
        <f t="shared" si="56"/>
        <v>0</v>
      </c>
      <c r="D253" s="142"/>
      <c r="E253" s="142"/>
      <c r="F253" s="144"/>
      <c r="G253" s="142"/>
      <c r="H253" s="142"/>
      <c r="I253" s="153"/>
      <c r="J253" s="92">
        <f aca="true" t="shared" si="58" ref="J253:J264">IF(G253&gt;0,(D253*(F253/G253)),0)</f>
        <v>0</v>
      </c>
      <c r="K253" s="97">
        <f t="shared" si="57"/>
        <v>0</v>
      </c>
      <c r="L253" s="94">
        <f aca="true" t="shared" si="59" ref="L253:L264">IF(K253&gt;0,((J253/K253)*I253),0)</f>
        <v>0</v>
      </c>
    </row>
    <row r="254" spans="2:12" ht="12.75">
      <c r="B254" s="31" t="s">
        <v>134</v>
      </c>
      <c r="C254" s="262">
        <f t="shared" si="56"/>
        <v>0</v>
      </c>
      <c r="D254" s="142"/>
      <c r="E254" s="142"/>
      <c r="F254" s="144"/>
      <c r="G254" s="142"/>
      <c r="H254" s="142"/>
      <c r="I254" s="153"/>
      <c r="J254" s="92">
        <f t="shared" si="58"/>
        <v>0</v>
      </c>
      <c r="K254" s="93">
        <f t="shared" si="57"/>
        <v>0</v>
      </c>
      <c r="L254" s="94">
        <f t="shared" si="59"/>
        <v>0</v>
      </c>
    </row>
    <row r="255" spans="2:12" ht="12.75">
      <c r="B255" s="31" t="s">
        <v>135</v>
      </c>
      <c r="C255" s="263">
        <f t="shared" si="56"/>
        <v>0</v>
      </c>
      <c r="D255" s="142"/>
      <c r="E255" s="142"/>
      <c r="F255" s="144"/>
      <c r="G255" s="142"/>
      <c r="H255" s="142"/>
      <c r="I255" s="153"/>
      <c r="J255" s="92">
        <f t="shared" si="58"/>
        <v>0</v>
      </c>
      <c r="K255" s="97">
        <f t="shared" si="57"/>
        <v>0</v>
      </c>
      <c r="L255" s="94">
        <f t="shared" si="59"/>
        <v>0</v>
      </c>
    </row>
    <row r="256" spans="2:12" ht="12.75">
      <c r="B256" s="31" t="s">
        <v>136</v>
      </c>
      <c r="C256" s="262">
        <f t="shared" si="56"/>
        <v>0</v>
      </c>
      <c r="D256" s="142"/>
      <c r="E256" s="142"/>
      <c r="F256" s="144"/>
      <c r="G256" s="142"/>
      <c r="H256" s="142"/>
      <c r="I256" s="153"/>
      <c r="J256" s="92">
        <f t="shared" si="58"/>
        <v>0</v>
      </c>
      <c r="K256" s="97">
        <f t="shared" si="57"/>
        <v>0</v>
      </c>
      <c r="L256" s="94">
        <f t="shared" si="59"/>
        <v>0</v>
      </c>
    </row>
    <row r="257" spans="2:12" ht="12.75">
      <c r="B257" s="31" t="s">
        <v>137</v>
      </c>
      <c r="C257" s="262">
        <f t="shared" si="56"/>
        <v>0</v>
      </c>
      <c r="D257" s="142"/>
      <c r="E257" s="142"/>
      <c r="F257" s="144"/>
      <c r="G257" s="142"/>
      <c r="H257" s="142"/>
      <c r="I257" s="153"/>
      <c r="J257" s="92">
        <f t="shared" si="58"/>
        <v>0</v>
      </c>
      <c r="K257" s="93">
        <f t="shared" si="57"/>
        <v>0</v>
      </c>
      <c r="L257" s="94">
        <f t="shared" si="59"/>
        <v>0</v>
      </c>
    </row>
    <row r="258" spans="2:12" ht="12.75">
      <c r="B258" s="31" t="s">
        <v>138</v>
      </c>
      <c r="C258" s="263">
        <f t="shared" si="56"/>
        <v>0</v>
      </c>
      <c r="D258" s="142"/>
      <c r="E258" s="142"/>
      <c r="F258" s="144"/>
      <c r="G258" s="142"/>
      <c r="H258" s="142"/>
      <c r="I258" s="153"/>
      <c r="J258" s="92">
        <f t="shared" si="58"/>
        <v>0</v>
      </c>
      <c r="K258" s="97">
        <f t="shared" si="57"/>
        <v>0</v>
      </c>
      <c r="L258" s="94">
        <f t="shared" si="59"/>
        <v>0</v>
      </c>
    </row>
    <row r="259" spans="2:12" ht="12.75">
      <c r="B259" s="31" t="s">
        <v>139</v>
      </c>
      <c r="C259" s="262">
        <f t="shared" si="56"/>
        <v>0</v>
      </c>
      <c r="D259" s="142"/>
      <c r="E259" s="142"/>
      <c r="F259" s="144"/>
      <c r="G259" s="142"/>
      <c r="H259" s="142"/>
      <c r="I259" s="153"/>
      <c r="J259" s="92">
        <f t="shared" si="58"/>
        <v>0</v>
      </c>
      <c r="K259" s="97">
        <f t="shared" si="57"/>
        <v>0</v>
      </c>
      <c r="L259" s="94">
        <f t="shared" si="59"/>
        <v>0</v>
      </c>
    </row>
    <row r="260" spans="2:12" ht="12.75">
      <c r="B260" s="31" t="s">
        <v>140</v>
      </c>
      <c r="C260" s="262">
        <f t="shared" si="56"/>
        <v>0</v>
      </c>
      <c r="D260" s="142"/>
      <c r="E260" s="142"/>
      <c r="F260" s="144"/>
      <c r="G260" s="142"/>
      <c r="H260" s="142"/>
      <c r="I260" s="153"/>
      <c r="J260" s="92">
        <f t="shared" si="58"/>
        <v>0</v>
      </c>
      <c r="K260" s="93">
        <f t="shared" si="57"/>
        <v>0</v>
      </c>
      <c r="L260" s="94">
        <f t="shared" si="59"/>
        <v>0</v>
      </c>
    </row>
    <row r="261" spans="2:12" ht="12.75">
      <c r="B261" s="31" t="s">
        <v>141</v>
      </c>
      <c r="C261" s="263">
        <f t="shared" si="56"/>
        <v>0</v>
      </c>
      <c r="D261" s="142"/>
      <c r="E261" s="142"/>
      <c r="F261" s="144"/>
      <c r="G261" s="142"/>
      <c r="H261" s="142"/>
      <c r="I261" s="153"/>
      <c r="J261" s="92">
        <f t="shared" si="58"/>
        <v>0</v>
      </c>
      <c r="K261" s="97">
        <f t="shared" si="57"/>
        <v>0</v>
      </c>
      <c r="L261" s="94">
        <f t="shared" si="59"/>
        <v>0</v>
      </c>
    </row>
    <row r="262" spans="2:12" ht="12.75">
      <c r="B262" s="31" t="s">
        <v>142</v>
      </c>
      <c r="C262" s="262">
        <f t="shared" si="56"/>
        <v>0</v>
      </c>
      <c r="D262" s="142"/>
      <c r="E262" s="142"/>
      <c r="F262" s="144"/>
      <c r="G262" s="142"/>
      <c r="H262" s="142"/>
      <c r="I262" s="153"/>
      <c r="J262" s="92">
        <f t="shared" si="58"/>
        <v>0</v>
      </c>
      <c r="K262" s="97">
        <f t="shared" si="57"/>
        <v>0</v>
      </c>
      <c r="L262" s="94">
        <f t="shared" si="59"/>
        <v>0</v>
      </c>
    </row>
    <row r="263" spans="2:12" ht="12.75">
      <c r="B263" s="31" t="s">
        <v>143</v>
      </c>
      <c r="C263" s="262">
        <f t="shared" si="56"/>
        <v>0</v>
      </c>
      <c r="D263" s="142"/>
      <c r="E263" s="142"/>
      <c r="F263" s="144"/>
      <c r="G263" s="142"/>
      <c r="H263" s="142"/>
      <c r="I263" s="153"/>
      <c r="J263" s="92">
        <f t="shared" si="58"/>
        <v>0</v>
      </c>
      <c r="K263" s="93">
        <f t="shared" si="57"/>
        <v>0</v>
      </c>
      <c r="L263" s="94">
        <f t="shared" si="59"/>
        <v>0</v>
      </c>
    </row>
    <row r="264" spans="2:12" ht="12.75">
      <c r="B264" s="31" t="s">
        <v>144</v>
      </c>
      <c r="C264" s="263">
        <f t="shared" si="56"/>
        <v>0</v>
      </c>
      <c r="D264" s="142"/>
      <c r="E264" s="142"/>
      <c r="F264" s="144"/>
      <c r="G264" s="142"/>
      <c r="H264" s="142"/>
      <c r="I264" s="153"/>
      <c r="J264" s="92">
        <f t="shared" si="58"/>
        <v>0</v>
      </c>
      <c r="K264" s="97">
        <f t="shared" si="57"/>
        <v>0</v>
      </c>
      <c r="L264" s="94">
        <f t="shared" si="59"/>
        <v>0</v>
      </c>
    </row>
    <row r="265" spans="3:9" ht="12">
      <c r="C265" s="31"/>
      <c r="I265" s="165"/>
    </row>
    <row r="266" spans="3:12" ht="12.75">
      <c r="C266" s="267" t="s">
        <v>119</v>
      </c>
      <c r="D266" s="268"/>
      <c r="E266" s="268"/>
      <c r="F266" s="268"/>
      <c r="G266" s="268"/>
      <c r="H266" s="268"/>
      <c r="I266" s="268"/>
      <c r="J266" s="268"/>
      <c r="K266" s="268"/>
      <c r="L266" s="269"/>
    </row>
    <row r="267" spans="2:12" ht="12.75">
      <c r="B267" s="31" t="s">
        <v>397</v>
      </c>
      <c r="C267" s="262">
        <f aca="true" t="shared" si="60" ref="C267:C298">C5</f>
        <v>0</v>
      </c>
      <c r="D267" s="142"/>
      <c r="E267" s="142"/>
      <c r="F267" s="144"/>
      <c r="G267" s="142"/>
      <c r="H267" s="142"/>
      <c r="I267" s="153"/>
      <c r="J267" s="92">
        <f>IF(G267&gt;0,(D267*(F267/G267)),0)</f>
        <v>0</v>
      </c>
      <c r="K267" s="93">
        <f aca="true" t="shared" si="61" ref="K267:K298">K5</f>
        <v>0</v>
      </c>
      <c r="L267" s="94">
        <f>IF(K267&gt;0,((J267/K267)*I267),0)</f>
        <v>0</v>
      </c>
    </row>
    <row r="268" spans="2:12" ht="12.75">
      <c r="B268" s="31" t="s">
        <v>398</v>
      </c>
      <c r="C268" s="263">
        <f t="shared" si="60"/>
        <v>0</v>
      </c>
      <c r="D268" s="142"/>
      <c r="E268" s="142"/>
      <c r="F268" s="144"/>
      <c r="G268" s="142"/>
      <c r="H268" s="142"/>
      <c r="I268" s="153"/>
      <c r="J268" s="92">
        <f aca="true" t="shared" si="62" ref="J268:J278">IF(G268&gt;0,(D268*(F268/G268)),0)</f>
        <v>0</v>
      </c>
      <c r="K268" s="97">
        <f t="shared" si="61"/>
        <v>0</v>
      </c>
      <c r="L268" s="94">
        <f aca="true" t="shared" si="63" ref="L268:L278">IF(K268&gt;0,((J268/K268)*I268),0)</f>
        <v>0</v>
      </c>
    </row>
    <row r="269" spans="2:12" ht="12.75">
      <c r="B269" s="31" t="s">
        <v>399</v>
      </c>
      <c r="C269" s="262">
        <f t="shared" si="60"/>
        <v>0</v>
      </c>
      <c r="D269" s="142"/>
      <c r="E269" s="142"/>
      <c r="F269" s="144"/>
      <c r="G269" s="142"/>
      <c r="H269" s="142"/>
      <c r="I269" s="153"/>
      <c r="J269" s="92">
        <f t="shared" si="62"/>
        <v>0</v>
      </c>
      <c r="K269" s="97">
        <f t="shared" si="61"/>
        <v>0</v>
      </c>
      <c r="L269" s="94">
        <f t="shared" si="63"/>
        <v>0</v>
      </c>
    </row>
    <row r="270" spans="2:12" ht="12.75">
      <c r="B270" s="31" t="s">
        <v>400</v>
      </c>
      <c r="C270" s="262">
        <f t="shared" si="60"/>
        <v>0</v>
      </c>
      <c r="D270" s="142"/>
      <c r="E270" s="142"/>
      <c r="F270" s="144"/>
      <c r="G270" s="142"/>
      <c r="H270" s="142"/>
      <c r="I270" s="153"/>
      <c r="J270" s="92">
        <f t="shared" si="62"/>
        <v>0</v>
      </c>
      <c r="K270" s="93">
        <f t="shared" si="61"/>
        <v>0</v>
      </c>
      <c r="L270" s="94">
        <f t="shared" si="63"/>
        <v>0</v>
      </c>
    </row>
    <row r="271" spans="2:12" ht="12.75">
      <c r="B271" s="31" t="s">
        <v>401</v>
      </c>
      <c r="C271" s="263">
        <f t="shared" si="60"/>
        <v>0</v>
      </c>
      <c r="D271" s="142"/>
      <c r="E271" s="142"/>
      <c r="F271" s="144"/>
      <c r="G271" s="142"/>
      <c r="H271" s="142"/>
      <c r="I271" s="153"/>
      <c r="J271" s="92">
        <f t="shared" si="62"/>
        <v>0</v>
      </c>
      <c r="K271" s="97">
        <f t="shared" si="61"/>
        <v>0</v>
      </c>
      <c r="L271" s="94">
        <f t="shared" si="63"/>
        <v>0</v>
      </c>
    </row>
    <row r="272" spans="2:12" ht="12.75">
      <c r="B272" s="31" t="s">
        <v>402</v>
      </c>
      <c r="C272" s="262">
        <f t="shared" si="60"/>
        <v>0</v>
      </c>
      <c r="D272" s="142"/>
      <c r="E272" s="142"/>
      <c r="F272" s="144"/>
      <c r="G272" s="142"/>
      <c r="H272" s="142"/>
      <c r="I272" s="153"/>
      <c r="J272" s="92">
        <f t="shared" si="62"/>
        <v>0</v>
      </c>
      <c r="K272" s="97">
        <f t="shared" si="61"/>
        <v>0</v>
      </c>
      <c r="L272" s="94">
        <f t="shared" si="63"/>
        <v>0</v>
      </c>
    </row>
    <row r="273" spans="2:12" ht="12.75">
      <c r="B273" s="31" t="s">
        <v>403</v>
      </c>
      <c r="C273" s="262">
        <f t="shared" si="60"/>
        <v>0</v>
      </c>
      <c r="D273" s="142"/>
      <c r="E273" s="142"/>
      <c r="F273" s="144"/>
      <c r="G273" s="142"/>
      <c r="H273" s="142"/>
      <c r="I273" s="153"/>
      <c r="J273" s="92">
        <f t="shared" si="62"/>
        <v>0</v>
      </c>
      <c r="K273" s="93">
        <f t="shared" si="61"/>
        <v>0</v>
      </c>
      <c r="L273" s="94">
        <f t="shared" si="63"/>
        <v>0</v>
      </c>
    </row>
    <row r="274" spans="2:12" ht="12.75">
      <c r="B274" s="31" t="s">
        <v>404</v>
      </c>
      <c r="C274" s="263">
        <f t="shared" si="60"/>
        <v>0</v>
      </c>
      <c r="D274" s="142"/>
      <c r="E274" s="142"/>
      <c r="F274" s="144"/>
      <c r="G274" s="142"/>
      <c r="H274" s="142"/>
      <c r="I274" s="153"/>
      <c r="J274" s="92">
        <f t="shared" si="62"/>
        <v>0</v>
      </c>
      <c r="K274" s="97">
        <f t="shared" si="61"/>
        <v>0</v>
      </c>
      <c r="L274" s="94">
        <f t="shared" si="63"/>
        <v>0</v>
      </c>
    </row>
    <row r="275" spans="2:12" ht="12.75">
      <c r="B275" s="31" t="s">
        <v>405</v>
      </c>
      <c r="C275" s="262">
        <f t="shared" si="60"/>
        <v>0</v>
      </c>
      <c r="D275" s="142"/>
      <c r="E275" s="142"/>
      <c r="F275" s="144"/>
      <c r="G275" s="142"/>
      <c r="H275" s="142"/>
      <c r="I275" s="153"/>
      <c r="J275" s="92">
        <f t="shared" si="62"/>
        <v>0</v>
      </c>
      <c r="K275" s="97">
        <f t="shared" si="61"/>
        <v>0</v>
      </c>
      <c r="L275" s="94">
        <f t="shared" si="63"/>
        <v>0</v>
      </c>
    </row>
    <row r="276" spans="2:12" ht="12.75">
      <c r="B276" s="31" t="s">
        <v>406</v>
      </c>
      <c r="C276" s="262">
        <f t="shared" si="60"/>
        <v>0</v>
      </c>
      <c r="D276" s="142"/>
      <c r="E276" s="142"/>
      <c r="F276" s="144"/>
      <c r="G276" s="142"/>
      <c r="H276" s="142"/>
      <c r="I276" s="153"/>
      <c r="J276" s="92">
        <f t="shared" si="62"/>
        <v>0</v>
      </c>
      <c r="K276" s="93">
        <f t="shared" si="61"/>
        <v>0</v>
      </c>
      <c r="L276" s="94">
        <f t="shared" si="63"/>
        <v>0</v>
      </c>
    </row>
    <row r="277" spans="2:12" ht="12.75">
      <c r="B277" s="31" t="s">
        <v>407</v>
      </c>
      <c r="C277" s="263">
        <f t="shared" si="60"/>
        <v>0</v>
      </c>
      <c r="D277" s="142"/>
      <c r="E277" s="142"/>
      <c r="F277" s="144"/>
      <c r="G277" s="142"/>
      <c r="H277" s="142"/>
      <c r="I277" s="153"/>
      <c r="J277" s="92">
        <f t="shared" si="62"/>
        <v>0</v>
      </c>
      <c r="K277" s="97">
        <f t="shared" si="61"/>
        <v>0</v>
      </c>
      <c r="L277" s="94">
        <f t="shared" si="63"/>
        <v>0</v>
      </c>
    </row>
    <row r="278" spans="2:12" ht="12.75">
      <c r="B278" s="31" t="s">
        <v>408</v>
      </c>
      <c r="C278" s="262">
        <f t="shared" si="60"/>
        <v>0</v>
      </c>
      <c r="D278" s="142"/>
      <c r="E278" s="142"/>
      <c r="F278" s="144"/>
      <c r="G278" s="142"/>
      <c r="H278" s="142"/>
      <c r="I278" s="153"/>
      <c r="J278" s="92">
        <f t="shared" si="62"/>
        <v>0</v>
      </c>
      <c r="K278" s="97">
        <f t="shared" si="61"/>
        <v>0</v>
      </c>
      <c r="L278" s="94">
        <f t="shared" si="63"/>
        <v>0</v>
      </c>
    </row>
    <row r="279" spans="2:12" ht="12.75">
      <c r="B279" s="31" t="s">
        <v>409</v>
      </c>
      <c r="C279" s="262">
        <f t="shared" si="60"/>
        <v>0</v>
      </c>
      <c r="D279" s="142"/>
      <c r="E279" s="142"/>
      <c r="F279" s="144"/>
      <c r="G279" s="142"/>
      <c r="H279" s="142"/>
      <c r="I279" s="153"/>
      <c r="J279" s="92">
        <f>IF(G279&gt;0,(D279*(F279/G279)),0)</f>
        <v>0</v>
      </c>
      <c r="K279" s="93">
        <f t="shared" si="61"/>
        <v>0</v>
      </c>
      <c r="L279" s="94">
        <f>IF(K279&gt;0,((J279/K279)*I279),0)</f>
        <v>0</v>
      </c>
    </row>
    <row r="280" spans="2:12" ht="12.75">
      <c r="B280" s="31" t="s">
        <v>410</v>
      </c>
      <c r="C280" s="263">
        <f t="shared" si="60"/>
        <v>0</v>
      </c>
      <c r="D280" s="142"/>
      <c r="E280" s="142"/>
      <c r="F280" s="144"/>
      <c r="G280" s="142"/>
      <c r="H280" s="142"/>
      <c r="I280" s="153"/>
      <c r="J280" s="92">
        <f aca="true" t="shared" si="64" ref="J280:J291">IF(G280&gt;0,(D280*(F280/G280)),0)</f>
        <v>0</v>
      </c>
      <c r="K280" s="97">
        <f t="shared" si="61"/>
        <v>0</v>
      </c>
      <c r="L280" s="94">
        <f aca="true" t="shared" si="65" ref="L280:L291">IF(K280&gt;0,((J280/K280)*I280),0)</f>
        <v>0</v>
      </c>
    </row>
    <row r="281" spans="2:12" ht="12.75">
      <c r="B281" s="31" t="s">
        <v>411</v>
      </c>
      <c r="C281" s="262">
        <f t="shared" si="60"/>
        <v>0</v>
      </c>
      <c r="D281" s="142"/>
      <c r="E281" s="142"/>
      <c r="F281" s="144"/>
      <c r="G281" s="142"/>
      <c r="H281" s="142"/>
      <c r="I281" s="153"/>
      <c r="J281" s="92">
        <f t="shared" si="64"/>
        <v>0</v>
      </c>
      <c r="K281" s="97">
        <f t="shared" si="61"/>
        <v>0</v>
      </c>
      <c r="L281" s="94">
        <f t="shared" si="65"/>
        <v>0</v>
      </c>
    </row>
    <row r="282" spans="2:12" ht="12.75">
      <c r="B282" s="31" t="s">
        <v>412</v>
      </c>
      <c r="C282" s="262">
        <f t="shared" si="60"/>
        <v>0</v>
      </c>
      <c r="D282" s="142"/>
      <c r="E282" s="142"/>
      <c r="F282" s="144"/>
      <c r="G282" s="142"/>
      <c r="H282" s="142"/>
      <c r="I282" s="153"/>
      <c r="J282" s="92">
        <f t="shared" si="64"/>
        <v>0</v>
      </c>
      <c r="K282" s="93">
        <f t="shared" si="61"/>
        <v>0</v>
      </c>
      <c r="L282" s="94">
        <f t="shared" si="65"/>
        <v>0</v>
      </c>
    </row>
    <row r="283" spans="2:12" ht="12.75">
      <c r="B283" s="31" t="s">
        <v>413</v>
      </c>
      <c r="C283" s="263">
        <f t="shared" si="60"/>
        <v>0</v>
      </c>
      <c r="D283" s="142"/>
      <c r="E283" s="142"/>
      <c r="F283" s="144"/>
      <c r="G283" s="142"/>
      <c r="H283" s="142"/>
      <c r="I283" s="153"/>
      <c r="J283" s="92">
        <f t="shared" si="64"/>
        <v>0</v>
      </c>
      <c r="K283" s="97">
        <f t="shared" si="61"/>
        <v>0</v>
      </c>
      <c r="L283" s="94">
        <f t="shared" si="65"/>
        <v>0</v>
      </c>
    </row>
    <row r="284" spans="2:12" ht="12.75">
      <c r="B284" s="31" t="s">
        <v>414</v>
      </c>
      <c r="C284" s="262">
        <f t="shared" si="60"/>
        <v>0</v>
      </c>
      <c r="D284" s="142"/>
      <c r="E284" s="142"/>
      <c r="F284" s="144"/>
      <c r="G284" s="142"/>
      <c r="H284" s="142"/>
      <c r="I284" s="153"/>
      <c r="J284" s="92">
        <f t="shared" si="64"/>
        <v>0</v>
      </c>
      <c r="K284" s="97">
        <f t="shared" si="61"/>
        <v>0</v>
      </c>
      <c r="L284" s="94">
        <f t="shared" si="65"/>
        <v>0</v>
      </c>
    </row>
    <row r="285" spans="2:12" ht="12.75">
      <c r="B285" s="31" t="s">
        <v>415</v>
      </c>
      <c r="C285" s="262">
        <f t="shared" si="60"/>
        <v>0</v>
      </c>
      <c r="D285" s="142"/>
      <c r="E285" s="142"/>
      <c r="F285" s="144"/>
      <c r="G285" s="142"/>
      <c r="H285" s="142"/>
      <c r="I285" s="153"/>
      <c r="J285" s="92">
        <f t="shared" si="64"/>
        <v>0</v>
      </c>
      <c r="K285" s="93">
        <f t="shared" si="61"/>
        <v>0</v>
      </c>
      <c r="L285" s="94">
        <f t="shared" si="65"/>
        <v>0</v>
      </c>
    </row>
    <row r="286" spans="2:12" ht="12.75">
      <c r="B286" s="31" t="s">
        <v>416</v>
      </c>
      <c r="C286" s="263">
        <f t="shared" si="60"/>
        <v>0</v>
      </c>
      <c r="D286" s="142"/>
      <c r="E286" s="142"/>
      <c r="F286" s="144"/>
      <c r="G286" s="142"/>
      <c r="H286" s="142"/>
      <c r="I286" s="153"/>
      <c r="J286" s="92">
        <f t="shared" si="64"/>
        <v>0</v>
      </c>
      <c r="K286" s="97">
        <f t="shared" si="61"/>
        <v>0</v>
      </c>
      <c r="L286" s="94">
        <f t="shared" si="65"/>
        <v>0</v>
      </c>
    </row>
    <row r="287" spans="2:12" ht="12.75">
      <c r="B287" s="31" t="s">
        <v>417</v>
      </c>
      <c r="C287" s="262">
        <f t="shared" si="60"/>
        <v>0</v>
      </c>
      <c r="D287" s="142"/>
      <c r="E287" s="142"/>
      <c r="F287" s="144"/>
      <c r="G287" s="142"/>
      <c r="H287" s="142"/>
      <c r="I287" s="153"/>
      <c r="J287" s="92">
        <f t="shared" si="64"/>
        <v>0</v>
      </c>
      <c r="K287" s="97">
        <f t="shared" si="61"/>
        <v>0</v>
      </c>
      <c r="L287" s="94">
        <f t="shared" si="65"/>
        <v>0</v>
      </c>
    </row>
    <row r="288" spans="2:12" ht="12.75">
      <c r="B288" s="31" t="s">
        <v>418</v>
      </c>
      <c r="C288" s="262">
        <f t="shared" si="60"/>
        <v>0</v>
      </c>
      <c r="D288" s="142"/>
      <c r="E288" s="142"/>
      <c r="F288" s="144"/>
      <c r="G288" s="142"/>
      <c r="H288" s="142"/>
      <c r="I288" s="153"/>
      <c r="J288" s="92">
        <f t="shared" si="64"/>
        <v>0</v>
      </c>
      <c r="K288" s="93">
        <f t="shared" si="61"/>
        <v>0</v>
      </c>
      <c r="L288" s="94">
        <f t="shared" si="65"/>
        <v>0</v>
      </c>
    </row>
    <row r="289" spans="2:12" ht="12.75">
      <c r="B289" s="31" t="s">
        <v>419</v>
      </c>
      <c r="C289" s="263">
        <f t="shared" si="60"/>
        <v>0</v>
      </c>
      <c r="D289" s="142"/>
      <c r="E289" s="142"/>
      <c r="F289" s="144"/>
      <c r="G289" s="142"/>
      <c r="H289" s="142"/>
      <c r="I289" s="153"/>
      <c r="J289" s="92">
        <f t="shared" si="64"/>
        <v>0</v>
      </c>
      <c r="K289" s="97">
        <f t="shared" si="61"/>
        <v>0</v>
      </c>
      <c r="L289" s="94">
        <f t="shared" si="65"/>
        <v>0</v>
      </c>
    </row>
    <row r="290" spans="2:12" ht="12.75">
      <c r="B290" s="31" t="s">
        <v>420</v>
      </c>
      <c r="C290" s="262">
        <f t="shared" si="60"/>
        <v>0</v>
      </c>
      <c r="D290" s="142"/>
      <c r="E290" s="142"/>
      <c r="F290" s="144"/>
      <c r="G290" s="142"/>
      <c r="H290" s="142"/>
      <c r="I290" s="153"/>
      <c r="J290" s="92">
        <f t="shared" si="64"/>
        <v>0</v>
      </c>
      <c r="K290" s="97">
        <f t="shared" si="61"/>
        <v>0</v>
      </c>
      <c r="L290" s="94">
        <f t="shared" si="65"/>
        <v>0</v>
      </c>
    </row>
    <row r="291" spans="2:12" ht="12.75">
      <c r="B291" s="31" t="s">
        <v>421</v>
      </c>
      <c r="C291" s="262">
        <f t="shared" si="60"/>
        <v>0</v>
      </c>
      <c r="D291" s="142"/>
      <c r="E291" s="142"/>
      <c r="F291" s="144"/>
      <c r="G291" s="142"/>
      <c r="H291" s="142"/>
      <c r="I291" s="153"/>
      <c r="J291" s="92">
        <f t="shared" si="64"/>
        <v>0</v>
      </c>
      <c r="K291" s="93">
        <f t="shared" si="61"/>
        <v>0</v>
      </c>
      <c r="L291" s="94">
        <f t="shared" si="65"/>
        <v>0</v>
      </c>
    </row>
    <row r="292" spans="2:12" ht="12.75">
      <c r="B292" s="31" t="s">
        <v>120</v>
      </c>
      <c r="C292" s="263">
        <f t="shared" si="60"/>
        <v>0</v>
      </c>
      <c r="D292" s="142"/>
      <c r="E292" s="142"/>
      <c r="F292" s="144"/>
      <c r="G292" s="142"/>
      <c r="H292" s="142"/>
      <c r="I292" s="153"/>
      <c r="J292" s="92">
        <f>IF(G292&gt;0,(D292*(F292/G292)),0)</f>
        <v>0</v>
      </c>
      <c r="K292" s="97">
        <f t="shared" si="61"/>
        <v>0</v>
      </c>
      <c r="L292" s="94">
        <f>IF(K292&gt;0,((J292/K292)*I292),0)</f>
        <v>0</v>
      </c>
    </row>
    <row r="293" spans="2:12" ht="12.75">
      <c r="B293" s="31" t="s">
        <v>121</v>
      </c>
      <c r="C293" s="262">
        <f t="shared" si="60"/>
        <v>0</v>
      </c>
      <c r="D293" s="142"/>
      <c r="E293" s="142"/>
      <c r="F293" s="144"/>
      <c r="G293" s="142"/>
      <c r="H293" s="142"/>
      <c r="I293" s="153"/>
      <c r="J293" s="92">
        <f aca="true" t="shared" si="66" ref="J293:J303">IF(G293&gt;0,(D293*(F293/G293)),0)</f>
        <v>0</v>
      </c>
      <c r="K293" s="97">
        <f t="shared" si="61"/>
        <v>0</v>
      </c>
      <c r="L293" s="94">
        <f aca="true" t="shared" si="67" ref="L293:L303">IF(K293&gt;0,((J293/K293)*I293),0)</f>
        <v>0</v>
      </c>
    </row>
    <row r="294" spans="2:12" ht="12.75">
      <c r="B294" s="31" t="s">
        <v>122</v>
      </c>
      <c r="C294" s="262">
        <f t="shared" si="60"/>
        <v>0</v>
      </c>
      <c r="D294" s="142"/>
      <c r="E294" s="142"/>
      <c r="F294" s="144"/>
      <c r="G294" s="142"/>
      <c r="H294" s="142"/>
      <c r="I294" s="153"/>
      <c r="J294" s="92">
        <f t="shared" si="66"/>
        <v>0</v>
      </c>
      <c r="K294" s="93">
        <f t="shared" si="61"/>
        <v>0</v>
      </c>
      <c r="L294" s="94">
        <f t="shared" si="67"/>
        <v>0</v>
      </c>
    </row>
    <row r="295" spans="2:12" ht="12.75">
      <c r="B295" s="31" t="s">
        <v>123</v>
      </c>
      <c r="C295" s="263">
        <f t="shared" si="60"/>
        <v>0</v>
      </c>
      <c r="D295" s="142"/>
      <c r="E295" s="142"/>
      <c r="F295" s="144"/>
      <c r="G295" s="142"/>
      <c r="H295" s="142"/>
      <c r="I295" s="153"/>
      <c r="J295" s="92">
        <f t="shared" si="66"/>
        <v>0</v>
      </c>
      <c r="K295" s="97">
        <f t="shared" si="61"/>
        <v>0</v>
      </c>
      <c r="L295" s="94">
        <f t="shared" si="67"/>
        <v>0</v>
      </c>
    </row>
    <row r="296" spans="2:12" ht="12.75">
      <c r="B296" s="31" t="s">
        <v>124</v>
      </c>
      <c r="C296" s="262">
        <f t="shared" si="60"/>
        <v>0</v>
      </c>
      <c r="D296" s="142"/>
      <c r="E296" s="142"/>
      <c r="F296" s="144"/>
      <c r="G296" s="142"/>
      <c r="H296" s="142"/>
      <c r="I296" s="153"/>
      <c r="J296" s="92">
        <f t="shared" si="66"/>
        <v>0</v>
      </c>
      <c r="K296" s="97">
        <f t="shared" si="61"/>
        <v>0</v>
      </c>
      <c r="L296" s="94">
        <f t="shared" si="67"/>
        <v>0</v>
      </c>
    </row>
    <row r="297" spans="2:12" ht="12.75">
      <c r="B297" s="31" t="s">
        <v>125</v>
      </c>
      <c r="C297" s="262">
        <f t="shared" si="60"/>
        <v>0</v>
      </c>
      <c r="D297" s="142"/>
      <c r="E297" s="142"/>
      <c r="F297" s="144"/>
      <c r="G297" s="142"/>
      <c r="H297" s="142"/>
      <c r="I297" s="153"/>
      <c r="J297" s="92">
        <f t="shared" si="66"/>
        <v>0</v>
      </c>
      <c r="K297" s="93">
        <f t="shared" si="61"/>
        <v>0</v>
      </c>
      <c r="L297" s="94">
        <f t="shared" si="67"/>
        <v>0</v>
      </c>
    </row>
    <row r="298" spans="2:12" ht="12.75">
      <c r="B298" s="31" t="s">
        <v>126</v>
      </c>
      <c r="C298" s="263">
        <f t="shared" si="60"/>
        <v>0</v>
      </c>
      <c r="D298" s="142"/>
      <c r="E298" s="142"/>
      <c r="F298" s="144"/>
      <c r="G298" s="142"/>
      <c r="H298" s="142"/>
      <c r="I298" s="153"/>
      <c r="J298" s="92">
        <f t="shared" si="66"/>
        <v>0</v>
      </c>
      <c r="K298" s="97">
        <f t="shared" si="61"/>
        <v>0</v>
      </c>
      <c r="L298" s="94">
        <f t="shared" si="67"/>
        <v>0</v>
      </c>
    </row>
    <row r="299" spans="2:12" ht="12.75">
      <c r="B299" s="31" t="s">
        <v>127</v>
      </c>
      <c r="C299" s="262">
        <f aca="true" t="shared" si="68" ref="C299:C316">C37</f>
        <v>0</v>
      </c>
      <c r="D299" s="142"/>
      <c r="E299" s="142"/>
      <c r="F299" s="144"/>
      <c r="G299" s="142"/>
      <c r="H299" s="142"/>
      <c r="I299" s="153"/>
      <c r="J299" s="92">
        <f t="shared" si="66"/>
        <v>0</v>
      </c>
      <c r="K299" s="97">
        <f aca="true" t="shared" si="69" ref="K299:K316">K37</f>
        <v>0</v>
      </c>
      <c r="L299" s="94">
        <f t="shared" si="67"/>
        <v>0</v>
      </c>
    </row>
    <row r="300" spans="2:12" ht="12.75">
      <c r="B300" s="31" t="s">
        <v>128</v>
      </c>
      <c r="C300" s="262">
        <f t="shared" si="68"/>
        <v>0</v>
      </c>
      <c r="D300" s="142"/>
      <c r="E300" s="142"/>
      <c r="F300" s="144"/>
      <c r="G300" s="142"/>
      <c r="H300" s="142"/>
      <c r="I300" s="153"/>
      <c r="J300" s="92">
        <f t="shared" si="66"/>
        <v>0</v>
      </c>
      <c r="K300" s="93">
        <f t="shared" si="69"/>
        <v>0</v>
      </c>
      <c r="L300" s="94">
        <f t="shared" si="67"/>
        <v>0</v>
      </c>
    </row>
    <row r="301" spans="2:12" ht="12.75">
      <c r="B301" s="31" t="s">
        <v>129</v>
      </c>
      <c r="C301" s="263">
        <f t="shared" si="68"/>
        <v>0</v>
      </c>
      <c r="D301" s="142"/>
      <c r="E301" s="142"/>
      <c r="F301" s="144"/>
      <c r="G301" s="142"/>
      <c r="H301" s="142"/>
      <c r="I301" s="153"/>
      <c r="J301" s="92">
        <f t="shared" si="66"/>
        <v>0</v>
      </c>
      <c r="K301" s="97">
        <f t="shared" si="69"/>
        <v>0</v>
      </c>
      <c r="L301" s="94">
        <f t="shared" si="67"/>
        <v>0</v>
      </c>
    </row>
    <row r="302" spans="2:12" ht="12.75">
      <c r="B302" s="31" t="s">
        <v>130</v>
      </c>
      <c r="C302" s="262">
        <f t="shared" si="68"/>
        <v>0</v>
      </c>
      <c r="D302" s="142"/>
      <c r="E302" s="142"/>
      <c r="F302" s="144"/>
      <c r="G302" s="142"/>
      <c r="H302" s="142"/>
      <c r="I302" s="153"/>
      <c r="J302" s="92">
        <f t="shared" si="66"/>
        <v>0</v>
      </c>
      <c r="K302" s="97">
        <f t="shared" si="69"/>
        <v>0</v>
      </c>
      <c r="L302" s="94">
        <f t="shared" si="67"/>
        <v>0</v>
      </c>
    </row>
    <row r="303" spans="2:12" ht="12.75">
      <c r="B303" s="31" t="s">
        <v>131</v>
      </c>
      <c r="C303" s="262">
        <f t="shared" si="68"/>
        <v>0</v>
      </c>
      <c r="D303" s="142"/>
      <c r="E303" s="142"/>
      <c r="F303" s="144"/>
      <c r="G303" s="142"/>
      <c r="H303" s="142"/>
      <c r="I303" s="153"/>
      <c r="J303" s="92">
        <f t="shared" si="66"/>
        <v>0</v>
      </c>
      <c r="K303" s="93">
        <f t="shared" si="69"/>
        <v>0</v>
      </c>
      <c r="L303" s="94">
        <f t="shared" si="67"/>
        <v>0</v>
      </c>
    </row>
    <row r="304" spans="2:12" ht="12.75">
      <c r="B304" s="31" t="s">
        <v>132</v>
      </c>
      <c r="C304" s="263">
        <f t="shared" si="68"/>
        <v>0</v>
      </c>
      <c r="D304" s="142"/>
      <c r="E304" s="142"/>
      <c r="F304" s="144"/>
      <c r="G304" s="142"/>
      <c r="H304" s="142"/>
      <c r="I304" s="153"/>
      <c r="J304" s="92">
        <f>IF(G304&gt;0,(D304*(F304/G304)),0)</f>
        <v>0</v>
      </c>
      <c r="K304" s="97">
        <f t="shared" si="69"/>
        <v>0</v>
      </c>
      <c r="L304" s="94">
        <f>IF(K304&gt;0,((J304/K304)*I304),0)</f>
        <v>0</v>
      </c>
    </row>
    <row r="305" spans="2:12" ht="12.75">
      <c r="B305" s="31" t="s">
        <v>133</v>
      </c>
      <c r="C305" s="262">
        <f t="shared" si="68"/>
        <v>0</v>
      </c>
      <c r="D305" s="142"/>
      <c r="E305" s="142"/>
      <c r="F305" s="144"/>
      <c r="G305" s="142"/>
      <c r="H305" s="142"/>
      <c r="I305" s="153"/>
      <c r="J305" s="92">
        <f aca="true" t="shared" si="70" ref="J305:J316">IF(G305&gt;0,(D305*(F305/G305)),0)</f>
        <v>0</v>
      </c>
      <c r="K305" s="97">
        <f t="shared" si="69"/>
        <v>0</v>
      </c>
      <c r="L305" s="94">
        <f aca="true" t="shared" si="71" ref="L305:L316">IF(K305&gt;0,((J305/K305)*I305),0)</f>
        <v>0</v>
      </c>
    </row>
    <row r="306" spans="2:12" ht="12.75">
      <c r="B306" s="31" t="s">
        <v>134</v>
      </c>
      <c r="C306" s="262">
        <f t="shared" si="68"/>
        <v>0</v>
      </c>
      <c r="D306" s="142"/>
      <c r="E306" s="142"/>
      <c r="F306" s="144"/>
      <c r="G306" s="142"/>
      <c r="H306" s="142"/>
      <c r="I306" s="153"/>
      <c r="J306" s="92">
        <f t="shared" si="70"/>
        <v>0</v>
      </c>
      <c r="K306" s="93">
        <f t="shared" si="69"/>
        <v>0</v>
      </c>
      <c r="L306" s="94">
        <f t="shared" si="71"/>
        <v>0</v>
      </c>
    </row>
    <row r="307" spans="2:12" ht="12.75">
      <c r="B307" s="31" t="s">
        <v>135</v>
      </c>
      <c r="C307" s="263">
        <f t="shared" si="68"/>
        <v>0</v>
      </c>
      <c r="D307" s="142"/>
      <c r="E307" s="142"/>
      <c r="F307" s="144"/>
      <c r="G307" s="142"/>
      <c r="H307" s="142"/>
      <c r="I307" s="153"/>
      <c r="J307" s="92">
        <f t="shared" si="70"/>
        <v>0</v>
      </c>
      <c r="K307" s="97">
        <f t="shared" si="69"/>
        <v>0</v>
      </c>
      <c r="L307" s="94">
        <f t="shared" si="71"/>
        <v>0</v>
      </c>
    </row>
    <row r="308" spans="2:12" ht="12.75">
      <c r="B308" s="31" t="s">
        <v>136</v>
      </c>
      <c r="C308" s="262">
        <f t="shared" si="68"/>
        <v>0</v>
      </c>
      <c r="D308" s="142"/>
      <c r="E308" s="142"/>
      <c r="F308" s="144"/>
      <c r="G308" s="142"/>
      <c r="H308" s="142"/>
      <c r="I308" s="153"/>
      <c r="J308" s="92">
        <f t="shared" si="70"/>
        <v>0</v>
      </c>
      <c r="K308" s="97">
        <f t="shared" si="69"/>
        <v>0</v>
      </c>
      <c r="L308" s="94">
        <f t="shared" si="71"/>
        <v>0</v>
      </c>
    </row>
    <row r="309" spans="2:12" ht="12.75">
      <c r="B309" s="31" t="s">
        <v>137</v>
      </c>
      <c r="C309" s="262">
        <f t="shared" si="68"/>
        <v>0</v>
      </c>
      <c r="D309" s="142"/>
      <c r="E309" s="142"/>
      <c r="F309" s="144"/>
      <c r="G309" s="142"/>
      <c r="H309" s="142"/>
      <c r="I309" s="153"/>
      <c r="J309" s="92">
        <f t="shared" si="70"/>
        <v>0</v>
      </c>
      <c r="K309" s="93">
        <f t="shared" si="69"/>
        <v>0</v>
      </c>
      <c r="L309" s="94">
        <f t="shared" si="71"/>
        <v>0</v>
      </c>
    </row>
    <row r="310" spans="2:12" ht="12.75">
      <c r="B310" s="31" t="s">
        <v>138</v>
      </c>
      <c r="C310" s="263">
        <f t="shared" si="68"/>
        <v>0</v>
      </c>
      <c r="D310" s="142"/>
      <c r="E310" s="142"/>
      <c r="F310" s="144"/>
      <c r="G310" s="142"/>
      <c r="H310" s="142"/>
      <c r="I310" s="153"/>
      <c r="J310" s="92">
        <f t="shared" si="70"/>
        <v>0</v>
      </c>
      <c r="K310" s="97">
        <f t="shared" si="69"/>
        <v>0</v>
      </c>
      <c r="L310" s="94">
        <f t="shared" si="71"/>
        <v>0</v>
      </c>
    </row>
    <row r="311" spans="2:12" ht="12.75">
      <c r="B311" s="31" t="s">
        <v>139</v>
      </c>
      <c r="C311" s="262">
        <f t="shared" si="68"/>
        <v>0</v>
      </c>
      <c r="D311" s="142"/>
      <c r="E311" s="142"/>
      <c r="F311" s="144"/>
      <c r="G311" s="142"/>
      <c r="H311" s="142"/>
      <c r="I311" s="153"/>
      <c r="J311" s="92">
        <f t="shared" si="70"/>
        <v>0</v>
      </c>
      <c r="K311" s="97">
        <f t="shared" si="69"/>
        <v>0</v>
      </c>
      <c r="L311" s="94">
        <f t="shared" si="71"/>
        <v>0</v>
      </c>
    </row>
    <row r="312" spans="2:12" ht="12.75">
      <c r="B312" s="31" t="s">
        <v>140</v>
      </c>
      <c r="C312" s="262">
        <f t="shared" si="68"/>
        <v>0</v>
      </c>
      <c r="D312" s="142"/>
      <c r="E312" s="142"/>
      <c r="F312" s="144"/>
      <c r="G312" s="142"/>
      <c r="H312" s="142"/>
      <c r="I312" s="153"/>
      <c r="J312" s="92">
        <f t="shared" si="70"/>
        <v>0</v>
      </c>
      <c r="K312" s="93">
        <f t="shared" si="69"/>
        <v>0</v>
      </c>
      <c r="L312" s="94">
        <f t="shared" si="71"/>
        <v>0</v>
      </c>
    </row>
    <row r="313" spans="2:12" ht="12.75">
      <c r="B313" s="31" t="s">
        <v>141</v>
      </c>
      <c r="C313" s="263">
        <f t="shared" si="68"/>
        <v>0</v>
      </c>
      <c r="D313" s="142"/>
      <c r="E313" s="142"/>
      <c r="F313" s="144"/>
      <c r="G313" s="142"/>
      <c r="H313" s="142"/>
      <c r="I313" s="153"/>
      <c r="J313" s="92">
        <f t="shared" si="70"/>
        <v>0</v>
      </c>
      <c r="K313" s="97">
        <f t="shared" si="69"/>
        <v>0</v>
      </c>
      <c r="L313" s="94">
        <f t="shared" si="71"/>
        <v>0</v>
      </c>
    </row>
    <row r="314" spans="2:12" ht="12.75">
      <c r="B314" s="31" t="s">
        <v>142</v>
      </c>
      <c r="C314" s="262">
        <f t="shared" si="68"/>
        <v>0</v>
      </c>
      <c r="D314" s="142"/>
      <c r="E314" s="142"/>
      <c r="F314" s="144"/>
      <c r="G314" s="142"/>
      <c r="H314" s="142"/>
      <c r="I314" s="153"/>
      <c r="J314" s="92">
        <f t="shared" si="70"/>
        <v>0</v>
      </c>
      <c r="K314" s="97">
        <f t="shared" si="69"/>
        <v>0</v>
      </c>
      <c r="L314" s="94">
        <f t="shared" si="71"/>
        <v>0</v>
      </c>
    </row>
    <row r="315" spans="2:12" ht="12.75">
      <c r="B315" s="31" t="s">
        <v>143</v>
      </c>
      <c r="C315" s="262">
        <f t="shared" si="68"/>
        <v>0</v>
      </c>
      <c r="D315" s="142"/>
      <c r="E315" s="142"/>
      <c r="F315" s="144"/>
      <c r="G315" s="142"/>
      <c r="H315" s="142"/>
      <c r="I315" s="153"/>
      <c r="J315" s="92">
        <f t="shared" si="70"/>
        <v>0</v>
      </c>
      <c r="K315" s="93">
        <f t="shared" si="69"/>
        <v>0</v>
      </c>
      <c r="L315" s="94">
        <f t="shared" si="71"/>
        <v>0</v>
      </c>
    </row>
    <row r="316" spans="2:12" ht="12.75">
      <c r="B316" s="31" t="s">
        <v>144</v>
      </c>
      <c r="C316" s="263">
        <f t="shared" si="68"/>
        <v>0</v>
      </c>
      <c r="D316" s="142"/>
      <c r="E316" s="142"/>
      <c r="F316" s="144"/>
      <c r="G316" s="142"/>
      <c r="H316" s="142"/>
      <c r="I316" s="153"/>
      <c r="J316" s="92">
        <f t="shared" si="70"/>
        <v>0</v>
      </c>
      <c r="K316" s="97">
        <f t="shared" si="69"/>
        <v>0</v>
      </c>
      <c r="L316" s="94">
        <f t="shared" si="71"/>
        <v>0</v>
      </c>
    </row>
    <row r="317" ht="12">
      <c r="C317" s="31"/>
    </row>
    <row r="318" spans="3:12" ht="12.75">
      <c r="C318" s="267" t="s">
        <v>119</v>
      </c>
      <c r="D318" s="268"/>
      <c r="E318" s="268"/>
      <c r="F318" s="268"/>
      <c r="G318" s="268"/>
      <c r="H318" s="268"/>
      <c r="I318" s="268"/>
      <c r="J318" s="268"/>
      <c r="K318" s="268"/>
      <c r="L318" s="269"/>
    </row>
    <row r="319" spans="2:12" ht="12.75">
      <c r="B319" s="31" t="s">
        <v>397</v>
      </c>
      <c r="C319" s="262">
        <f aca="true" t="shared" si="72" ref="C319:C350">C5</f>
        <v>0</v>
      </c>
      <c r="D319" s="142"/>
      <c r="E319" s="142"/>
      <c r="F319" s="144"/>
      <c r="G319" s="142"/>
      <c r="H319" s="142"/>
      <c r="I319" s="153"/>
      <c r="J319" s="92">
        <f>IF(G319&gt;0,(D319*(F319/G319)),0)</f>
        <v>0</v>
      </c>
      <c r="K319" s="93">
        <f aca="true" t="shared" si="73" ref="K319:K350">K5</f>
        <v>0</v>
      </c>
      <c r="L319" s="94">
        <f>IF(K319&gt;0,((J319/K319)*I319),0)</f>
        <v>0</v>
      </c>
    </row>
    <row r="320" spans="2:12" ht="12.75">
      <c r="B320" s="31" t="s">
        <v>398</v>
      </c>
      <c r="C320" s="263">
        <f t="shared" si="72"/>
        <v>0</v>
      </c>
      <c r="D320" s="142"/>
      <c r="E320" s="142"/>
      <c r="F320" s="144"/>
      <c r="G320" s="142"/>
      <c r="H320" s="142"/>
      <c r="I320" s="153"/>
      <c r="J320" s="92">
        <f aca="true" t="shared" si="74" ref="J320:J330">IF(G320&gt;0,(D320*(F320/G320)),0)</f>
        <v>0</v>
      </c>
      <c r="K320" s="97">
        <f t="shared" si="73"/>
        <v>0</v>
      </c>
      <c r="L320" s="94">
        <f aca="true" t="shared" si="75" ref="L320:L330">IF(K320&gt;0,((J320/K320)*I320),0)</f>
        <v>0</v>
      </c>
    </row>
    <row r="321" spans="2:12" ht="12.75">
      <c r="B321" s="31" t="s">
        <v>399</v>
      </c>
      <c r="C321" s="262">
        <f t="shared" si="72"/>
        <v>0</v>
      </c>
      <c r="D321" s="142"/>
      <c r="E321" s="142"/>
      <c r="F321" s="144"/>
      <c r="G321" s="142"/>
      <c r="H321" s="142"/>
      <c r="I321" s="153"/>
      <c r="J321" s="92">
        <f t="shared" si="74"/>
        <v>0</v>
      </c>
      <c r="K321" s="97">
        <f t="shared" si="73"/>
        <v>0</v>
      </c>
      <c r="L321" s="94">
        <f t="shared" si="75"/>
        <v>0</v>
      </c>
    </row>
    <row r="322" spans="2:12" ht="12.75">
      <c r="B322" s="31" t="s">
        <v>400</v>
      </c>
      <c r="C322" s="262">
        <f t="shared" si="72"/>
        <v>0</v>
      </c>
      <c r="D322" s="142"/>
      <c r="E322" s="142"/>
      <c r="F322" s="144"/>
      <c r="G322" s="142"/>
      <c r="H322" s="142"/>
      <c r="I322" s="153"/>
      <c r="J322" s="92">
        <f t="shared" si="74"/>
        <v>0</v>
      </c>
      <c r="K322" s="93">
        <f t="shared" si="73"/>
        <v>0</v>
      </c>
      <c r="L322" s="94">
        <f t="shared" si="75"/>
        <v>0</v>
      </c>
    </row>
    <row r="323" spans="2:12" ht="12.75">
      <c r="B323" s="31" t="s">
        <v>401</v>
      </c>
      <c r="C323" s="263">
        <f t="shared" si="72"/>
        <v>0</v>
      </c>
      <c r="D323" s="142"/>
      <c r="E323" s="142"/>
      <c r="F323" s="144"/>
      <c r="G323" s="142"/>
      <c r="H323" s="142"/>
      <c r="I323" s="153"/>
      <c r="J323" s="92">
        <f t="shared" si="74"/>
        <v>0</v>
      </c>
      <c r="K323" s="97">
        <f t="shared" si="73"/>
        <v>0</v>
      </c>
      <c r="L323" s="94">
        <f t="shared" si="75"/>
        <v>0</v>
      </c>
    </row>
    <row r="324" spans="2:12" ht="12.75">
      <c r="B324" s="31" t="s">
        <v>402</v>
      </c>
      <c r="C324" s="262">
        <f t="shared" si="72"/>
        <v>0</v>
      </c>
      <c r="D324" s="142"/>
      <c r="E324" s="142"/>
      <c r="F324" s="144"/>
      <c r="G324" s="142"/>
      <c r="H324" s="142"/>
      <c r="I324" s="153"/>
      <c r="J324" s="92">
        <f t="shared" si="74"/>
        <v>0</v>
      </c>
      <c r="K324" s="97">
        <f t="shared" si="73"/>
        <v>0</v>
      </c>
      <c r="L324" s="94">
        <f t="shared" si="75"/>
        <v>0</v>
      </c>
    </row>
    <row r="325" spans="2:12" ht="12.75">
      <c r="B325" s="31" t="s">
        <v>403</v>
      </c>
      <c r="C325" s="262">
        <f t="shared" si="72"/>
        <v>0</v>
      </c>
      <c r="D325" s="142"/>
      <c r="E325" s="142"/>
      <c r="F325" s="144"/>
      <c r="G325" s="142"/>
      <c r="H325" s="142"/>
      <c r="I325" s="153"/>
      <c r="J325" s="92">
        <f t="shared" si="74"/>
        <v>0</v>
      </c>
      <c r="K325" s="93">
        <f t="shared" si="73"/>
        <v>0</v>
      </c>
      <c r="L325" s="94">
        <f t="shared" si="75"/>
        <v>0</v>
      </c>
    </row>
    <row r="326" spans="2:12" ht="12.75">
      <c r="B326" s="31" t="s">
        <v>404</v>
      </c>
      <c r="C326" s="263">
        <f t="shared" si="72"/>
        <v>0</v>
      </c>
      <c r="D326" s="142"/>
      <c r="E326" s="142"/>
      <c r="F326" s="144"/>
      <c r="G326" s="142"/>
      <c r="H326" s="142"/>
      <c r="I326" s="153"/>
      <c r="J326" s="92">
        <f t="shared" si="74"/>
        <v>0</v>
      </c>
      <c r="K326" s="97">
        <f t="shared" si="73"/>
        <v>0</v>
      </c>
      <c r="L326" s="94">
        <f t="shared" si="75"/>
        <v>0</v>
      </c>
    </row>
    <row r="327" spans="2:12" ht="12.75">
      <c r="B327" s="31" t="s">
        <v>405</v>
      </c>
      <c r="C327" s="262">
        <f t="shared" si="72"/>
        <v>0</v>
      </c>
      <c r="D327" s="142"/>
      <c r="E327" s="142"/>
      <c r="F327" s="144"/>
      <c r="G327" s="142"/>
      <c r="H327" s="142"/>
      <c r="I327" s="153"/>
      <c r="J327" s="92">
        <f t="shared" si="74"/>
        <v>0</v>
      </c>
      <c r="K327" s="97">
        <f t="shared" si="73"/>
        <v>0</v>
      </c>
      <c r="L327" s="94">
        <f t="shared" si="75"/>
        <v>0</v>
      </c>
    </row>
    <row r="328" spans="2:12" ht="12.75">
      <c r="B328" s="31" t="s">
        <v>406</v>
      </c>
      <c r="C328" s="262">
        <f t="shared" si="72"/>
        <v>0</v>
      </c>
      <c r="D328" s="142"/>
      <c r="E328" s="142"/>
      <c r="F328" s="144"/>
      <c r="G328" s="142"/>
      <c r="H328" s="142"/>
      <c r="I328" s="153"/>
      <c r="J328" s="92">
        <f t="shared" si="74"/>
        <v>0</v>
      </c>
      <c r="K328" s="93">
        <f t="shared" si="73"/>
        <v>0</v>
      </c>
      <c r="L328" s="94">
        <f t="shared" si="75"/>
        <v>0</v>
      </c>
    </row>
    <row r="329" spans="2:12" ht="12.75">
      <c r="B329" s="31" t="s">
        <v>407</v>
      </c>
      <c r="C329" s="263">
        <f t="shared" si="72"/>
        <v>0</v>
      </c>
      <c r="D329" s="142"/>
      <c r="E329" s="142"/>
      <c r="F329" s="144"/>
      <c r="G329" s="142"/>
      <c r="H329" s="142"/>
      <c r="I329" s="153"/>
      <c r="J329" s="92">
        <f t="shared" si="74"/>
        <v>0</v>
      </c>
      <c r="K329" s="97">
        <f t="shared" si="73"/>
        <v>0</v>
      </c>
      <c r="L329" s="94">
        <f t="shared" si="75"/>
        <v>0</v>
      </c>
    </row>
    <row r="330" spans="2:12" ht="12.75">
      <c r="B330" s="31" t="s">
        <v>408</v>
      </c>
      <c r="C330" s="262">
        <f t="shared" si="72"/>
        <v>0</v>
      </c>
      <c r="D330" s="142"/>
      <c r="E330" s="142"/>
      <c r="F330" s="144"/>
      <c r="G330" s="142"/>
      <c r="H330" s="142"/>
      <c r="I330" s="153"/>
      <c r="J330" s="92">
        <f t="shared" si="74"/>
        <v>0</v>
      </c>
      <c r="K330" s="97">
        <f t="shared" si="73"/>
        <v>0</v>
      </c>
      <c r="L330" s="94">
        <f t="shared" si="75"/>
        <v>0</v>
      </c>
    </row>
    <row r="331" spans="2:12" ht="12.75">
      <c r="B331" s="31" t="s">
        <v>409</v>
      </c>
      <c r="C331" s="262">
        <f t="shared" si="72"/>
        <v>0</v>
      </c>
      <c r="D331" s="142"/>
      <c r="E331" s="142"/>
      <c r="F331" s="144"/>
      <c r="G331" s="142"/>
      <c r="H331" s="142"/>
      <c r="I331" s="153"/>
      <c r="J331" s="92">
        <f>IF(G331&gt;0,(D331*(F331/G331)),0)</f>
        <v>0</v>
      </c>
      <c r="K331" s="93">
        <f t="shared" si="73"/>
        <v>0</v>
      </c>
      <c r="L331" s="94">
        <f>IF(K331&gt;0,((J331/K331)*I331),0)</f>
        <v>0</v>
      </c>
    </row>
    <row r="332" spans="2:12" ht="12.75">
      <c r="B332" s="31" t="s">
        <v>410</v>
      </c>
      <c r="C332" s="263">
        <f t="shared" si="72"/>
        <v>0</v>
      </c>
      <c r="D332" s="142"/>
      <c r="E332" s="142"/>
      <c r="F332" s="144"/>
      <c r="G332" s="142"/>
      <c r="H332" s="142"/>
      <c r="I332" s="153"/>
      <c r="J332" s="92">
        <f aca="true" t="shared" si="76" ref="J332:J343">IF(G332&gt;0,(D332*(F332/G332)),0)</f>
        <v>0</v>
      </c>
      <c r="K332" s="97">
        <f t="shared" si="73"/>
        <v>0</v>
      </c>
      <c r="L332" s="94">
        <f aca="true" t="shared" si="77" ref="L332:L343">IF(K332&gt;0,((J332/K332)*I332),0)</f>
        <v>0</v>
      </c>
    </row>
    <row r="333" spans="2:12" ht="12.75">
      <c r="B333" s="31" t="s">
        <v>411</v>
      </c>
      <c r="C333" s="262">
        <f t="shared" si="72"/>
        <v>0</v>
      </c>
      <c r="D333" s="142"/>
      <c r="E333" s="142"/>
      <c r="F333" s="144"/>
      <c r="G333" s="142"/>
      <c r="H333" s="142"/>
      <c r="I333" s="153"/>
      <c r="J333" s="92">
        <f t="shared" si="76"/>
        <v>0</v>
      </c>
      <c r="K333" s="97">
        <f t="shared" si="73"/>
        <v>0</v>
      </c>
      <c r="L333" s="94">
        <f t="shared" si="77"/>
        <v>0</v>
      </c>
    </row>
    <row r="334" spans="2:12" ht="12.75">
      <c r="B334" s="31" t="s">
        <v>412</v>
      </c>
      <c r="C334" s="262">
        <f t="shared" si="72"/>
        <v>0</v>
      </c>
      <c r="D334" s="142"/>
      <c r="E334" s="142"/>
      <c r="F334" s="144"/>
      <c r="G334" s="142"/>
      <c r="H334" s="142"/>
      <c r="I334" s="153"/>
      <c r="J334" s="92">
        <f t="shared" si="76"/>
        <v>0</v>
      </c>
      <c r="K334" s="93">
        <f t="shared" si="73"/>
        <v>0</v>
      </c>
      <c r="L334" s="94">
        <f t="shared" si="77"/>
        <v>0</v>
      </c>
    </row>
    <row r="335" spans="2:12" ht="12.75">
      <c r="B335" s="31" t="s">
        <v>413</v>
      </c>
      <c r="C335" s="263">
        <f t="shared" si="72"/>
        <v>0</v>
      </c>
      <c r="D335" s="142"/>
      <c r="E335" s="142"/>
      <c r="F335" s="144"/>
      <c r="G335" s="142"/>
      <c r="H335" s="142"/>
      <c r="I335" s="153"/>
      <c r="J335" s="92">
        <f t="shared" si="76"/>
        <v>0</v>
      </c>
      <c r="K335" s="97">
        <f t="shared" si="73"/>
        <v>0</v>
      </c>
      <c r="L335" s="94">
        <f t="shared" si="77"/>
        <v>0</v>
      </c>
    </row>
    <row r="336" spans="2:12" ht="12.75">
      <c r="B336" s="31" t="s">
        <v>414</v>
      </c>
      <c r="C336" s="262">
        <f t="shared" si="72"/>
        <v>0</v>
      </c>
      <c r="D336" s="142"/>
      <c r="E336" s="142"/>
      <c r="F336" s="144"/>
      <c r="G336" s="142"/>
      <c r="H336" s="142"/>
      <c r="I336" s="153"/>
      <c r="J336" s="92">
        <f t="shared" si="76"/>
        <v>0</v>
      </c>
      <c r="K336" s="97">
        <f t="shared" si="73"/>
        <v>0</v>
      </c>
      <c r="L336" s="94">
        <f t="shared" si="77"/>
        <v>0</v>
      </c>
    </row>
    <row r="337" spans="2:12" ht="12.75">
      <c r="B337" s="31" t="s">
        <v>415</v>
      </c>
      <c r="C337" s="262">
        <f t="shared" si="72"/>
        <v>0</v>
      </c>
      <c r="D337" s="142"/>
      <c r="E337" s="142"/>
      <c r="F337" s="144"/>
      <c r="G337" s="142"/>
      <c r="H337" s="142"/>
      <c r="I337" s="153"/>
      <c r="J337" s="92">
        <f t="shared" si="76"/>
        <v>0</v>
      </c>
      <c r="K337" s="93">
        <f t="shared" si="73"/>
        <v>0</v>
      </c>
      <c r="L337" s="94">
        <f t="shared" si="77"/>
        <v>0</v>
      </c>
    </row>
    <row r="338" spans="2:12" ht="12.75">
      <c r="B338" s="31" t="s">
        <v>416</v>
      </c>
      <c r="C338" s="263">
        <f t="shared" si="72"/>
        <v>0</v>
      </c>
      <c r="D338" s="142"/>
      <c r="E338" s="142"/>
      <c r="F338" s="144"/>
      <c r="G338" s="142"/>
      <c r="H338" s="142"/>
      <c r="I338" s="153"/>
      <c r="J338" s="92">
        <f t="shared" si="76"/>
        <v>0</v>
      </c>
      <c r="K338" s="97">
        <f t="shared" si="73"/>
        <v>0</v>
      </c>
      <c r="L338" s="94">
        <f t="shared" si="77"/>
        <v>0</v>
      </c>
    </row>
    <row r="339" spans="2:12" ht="12.75">
      <c r="B339" s="31" t="s">
        <v>417</v>
      </c>
      <c r="C339" s="262">
        <f t="shared" si="72"/>
        <v>0</v>
      </c>
      <c r="D339" s="142"/>
      <c r="E339" s="142"/>
      <c r="F339" s="144"/>
      <c r="G339" s="142"/>
      <c r="H339" s="142"/>
      <c r="I339" s="153"/>
      <c r="J339" s="92">
        <f t="shared" si="76"/>
        <v>0</v>
      </c>
      <c r="K339" s="97">
        <f t="shared" si="73"/>
        <v>0</v>
      </c>
      <c r="L339" s="94">
        <f t="shared" si="77"/>
        <v>0</v>
      </c>
    </row>
    <row r="340" spans="2:12" ht="12.75">
      <c r="B340" s="31" t="s">
        <v>418</v>
      </c>
      <c r="C340" s="262">
        <f t="shared" si="72"/>
        <v>0</v>
      </c>
      <c r="D340" s="142"/>
      <c r="E340" s="142"/>
      <c r="F340" s="144"/>
      <c r="G340" s="142"/>
      <c r="H340" s="142"/>
      <c r="I340" s="153"/>
      <c r="J340" s="92">
        <f t="shared" si="76"/>
        <v>0</v>
      </c>
      <c r="K340" s="93">
        <f t="shared" si="73"/>
        <v>0</v>
      </c>
      <c r="L340" s="94">
        <f t="shared" si="77"/>
        <v>0</v>
      </c>
    </row>
    <row r="341" spans="2:12" ht="12.75">
      <c r="B341" s="31" t="s">
        <v>419</v>
      </c>
      <c r="C341" s="263">
        <f t="shared" si="72"/>
        <v>0</v>
      </c>
      <c r="D341" s="142"/>
      <c r="E341" s="142"/>
      <c r="F341" s="144"/>
      <c r="G341" s="142"/>
      <c r="H341" s="142"/>
      <c r="I341" s="153"/>
      <c r="J341" s="92">
        <f t="shared" si="76"/>
        <v>0</v>
      </c>
      <c r="K341" s="97">
        <f t="shared" si="73"/>
        <v>0</v>
      </c>
      <c r="L341" s="94">
        <f t="shared" si="77"/>
        <v>0</v>
      </c>
    </row>
    <row r="342" spans="2:12" ht="12.75">
      <c r="B342" s="31" t="s">
        <v>420</v>
      </c>
      <c r="C342" s="262">
        <f t="shared" si="72"/>
        <v>0</v>
      </c>
      <c r="D342" s="142"/>
      <c r="E342" s="142"/>
      <c r="F342" s="144"/>
      <c r="G342" s="142"/>
      <c r="H342" s="142"/>
      <c r="I342" s="153"/>
      <c r="J342" s="92">
        <f t="shared" si="76"/>
        <v>0</v>
      </c>
      <c r="K342" s="97">
        <f t="shared" si="73"/>
        <v>0</v>
      </c>
      <c r="L342" s="94">
        <f t="shared" si="77"/>
        <v>0</v>
      </c>
    </row>
    <row r="343" spans="2:12" ht="12.75">
      <c r="B343" s="31" t="s">
        <v>421</v>
      </c>
      <c r="C343" s="262">
        <f t="shared" si="72"/>
        <v>0</v>
      </c>
      <c r="D343" s="142"/>
      <c r="E343" s="142"/>
      <c r="F343" s="144"/>
      <c r="G343" s="142"/>
      <c r="H343" s="142"/>
      <c r="I343" s="153"/>
      <c r="J343" s="92">
        <f t="shared" si="76"/>
        <v>0</v>
      </c>
      <c r="K343" s="93">
        <f t="shared" si="73"/>
        <v>0</v>
      </c>
      <c r="L343" s="94">
        <f t="shared" si="77"/>
        <v>0</v>
      </c>
    </row>
    <row r="344" spans="2:12" ht="12.75">
      <c r="B344" s="31" t="s">
        <v>120</v>
      </c>
      <c r="C344" s="263">
        <f t="shared" si="72"/>
        <v>0</v>
      </c>
      <c r="D344" s="142"/>
      <c r="E344" s="142"/>
      <c r="F344" s="144"/>
      <c r="G344" s="142"/>
      <c r="H344" s="142"/>
      <c r="I344" s="153"/>
      <c r="J344" s="92">
        <f>IF(G344&gt;0,(D344*(F344/G344)),0)</f>
        <v>0</v>
      </c>
      <c r="K344" s="97">
        <f t="shared" si="73"/>
        <v>0</v>
      </c>
      <c r="L344" s="94">
        <f>IF(K344&gt;0,((J344/K344)*I344),0)</f>
        <v>0</v>
      </c>
    </row>
    <row r="345" spans="2:12" ht="12.75">
      <c r="B345" s="31" t="s">
        <v>121</v>
      </c>
      <c r="C345" s="262">
        <f t="shared" si="72"/>
        <v>0</v>
      </c>
      <c r="D345" s="142"/>
      <c r="E345" s="142"/>
      <c r="F345" s="144"/>
      <c r="G345" s="142"/>
      <c r="H345" s="142"/>
      <c r="I345" s="153"/>
      <c r="J345" s="92">
        <f aca="true" t="shared" si="78" ref="J345:J355">IF(G345&gt;0,(D345*(F345/G345)),0)</f>
        <v>0</v>
      </c>
      <c r="K345" s="97">
        <f t="shared" si="73"/>
        <v>0</v>
      </c>
      <c r="L345" s="94">
        <f aca="true" t="shared" si="79" ref="L345:L355">IF(K345&gt;0,((J345/K345)*I345),0)</f>
        <v>0</v>
      </c>
    </row>
    <row r="346" spans="2:12" ht="12.75">
      <c r="B346" s="31" t="s">
        <v>122</v>
      </c>
      <c r="C346" s="262">
        <f t="shared" si="72"/>
        <v>0</v>
      </c>
      <c r="D346" s="142"/>
      <c r="E346" s="142"/>
      <c r="F346" s="144"/>
      <c r="G346" s="142"/>
      <c r="H346" s="142"/>
      <c r="I346" s="153"/>
      <c r="J346" s="92">
        <f t="shared" si="78"/>
        <v>0</v>
      </c>
      <c r="K346" s="93">
        <f t="shared" si="73"/>
        <v>0</v>
      </c>
      <c r="L346" s="94">
        <f t="shared" si="79"/>
        <v>0</v>
      </c>
    </row>
    <row r="347" spans="2:12" ht="12.75">
      <c r="B347" s="31" t="s">
        <v>123</v>
      </c>
      <c r="C347" s="263">
        <f t="shared" si="72"/>
        <v>0</v>
      </c>
      <c r="D347" s="142"/>
      <c r="E347" s="142"/>
      <c r="F347" s="144"/>
      <c r="G347" s="142"/>
      <c r="H347" s="142"/>
      <c r="I347" s="153"/>
      <c r="J347" s="92">
        <f t="shared" si="78"/>
        <v>0</v>
      </c>
      <c r="K347" s="97">
        <f t="shared" si="73"/>
        <v>0</v>
      </c>
      <c r="L347" s="94">
        <f t="shared" si="79"/>
        <v>0</v>
      </c>
    </row>
    <row r="348" spans="2:12" ht="12.75">
      <c r="B348" s="31" t="s">
        <v>124</v>
      </c>
      <c r="C348" s="262">
        <f t="shared" si="72"/>
        <v>0</v>
      </c>
      <c r="D348" s="142"/>
      <c r="E348" s="142"/>
      <c r="F348" s="144"/>
      <c r="G348" s="142"/>
      <c r="H348" s="142"/>
      <c r="I348" s="153"/>
      <c r="J348" s="92">
        <f t="shared" si="78"/>
        <v>0</v>
      </c>
      <c r="K348" s="97">
        <f t="shared" si="73"/>
        <v>0</v>
      </c>
      <c r="L348" s="94">
        <f t="shared" si="79"/>
        <v>0</v>
      </c>
    </row>
    <row r="349" spans="2:12" ht="12.75">
      <c r="B349" s="31" t="s">
        <v>125</v>
      </c>
      <c r="C349" s="262">
        <f t="shared" si="72"/>
        <v>0</v>
      </c>
      <c r="D349" s="142"/>
      <c r="E349" s="142"/>
      <c r="F349" s="144"/>
      <c r="G349" s="142"/>
      <c r="H349" s="142"/>
      <c r="I349" s="153"/>
      <c r="J349" s="92">
        <f t="shared" si="78"/>
        <v>0</v>
      </c>
      <c r="K349" s="93">
        <f t="shared" si="73"/>
        <v>0</v>
      </c>
      <c r="L349" s="94">
        <f t="shared" si="79"/>
        <v>0</v>
      </c>
    </row>
    <row r="350" spans="2:12" ht="12.75">
      <c r="B350" s="31" t="s">
        <v>126</v>
      </c>
      <c r="C350" s="263">
        <f t="shared" si="72"/>
        <v>0</v>
      </c>
      <c r="D350" s="142"/>
      <c r="E350" s="142"/>
      <c r="F350" s="144"/>
      <c r="G350" s="142"/>
      <c r="H350" s="142"/>
      <c r="I350" s="153"/>
      <c r="J350" s="92">
        <f t="shared" si="78"/>
        <v>0</v>
      </c>
      <c r="K350" s="97">
        <f t="shared" si="73"/>
        <v>0</v>
      </c>
      <c r="L350" s="94">
        <f t="shared" si="79"/>
        <v>0</v>
      </c>
    </row>
    <row r="351" spans="2:12" ht="12.75">
      <c r="B351" s="31" t="s">
        <v>127</v>
      </c>
      <c r="C351" s="262">
        <f aca="true" t="shared" si="80" ref="C351:C368">C37</f>
        <v>0</v>
      </c>
      <c r="D351" s="142"/>
      <c r="E351" s="142"/>
      <c r="F351" s="144"/>
      <c r="G351" s="142"/>
      <c r="H351" s="142"/>
      <c r="I351" s="153"/>
      <c r="J351" s="92">
        <f t="shared" si="78"/>
        <v>0</v>
      </c>
      <c r="K351" s="97">
        <f aca="true" t="shared" si="81" ref="K351:K368">K37</f>
        <v>0</v>
      </c>
      <c r="L351" s="94">
        <f t="shared" si="79"/>
        <v>0</v>
      </c>
    </row>
    <row r="352" spans="2:12" ht="12.75">
      <c r="B352" s="31" t="s">
        <v>128</v>
      </c>
      <c r="C352" s="262">
        <f t="shared" si="80"/>
        <v>0</v>
      </c>
      <c r="D352" s="142"/>
      <c r="E352" s="142"/>
      <c r="F352" s="144"/>
      <c r="G352" s="142"/>
      <c r="H352" s="142"/>
      <c r="I352" s="153"/>
      <c r="J352" s="92">
        <f t="shared" si="78"/>
        <v>0</v>
      </c>
      <c r="K352" s="93">
        <f t="shared" si="81"/>
        <v>0</v>
      </c>
      <c r="L352" s="94">
        <f t="shared" si="79"/>
        <v>0</v>
      </c>
    </row>
    <row r="353" spans="2:12" ht="12.75">
      <c r="B353" s="31" t="s">
        <v>129</v>
      </c>
      <c r="C353" s="263">
        <f t="shared" si="80"/>
        <v>0</v>
      </c>
      <c r="D353" s="142"/>
      <c r="E353" s="142"/>
      <c r="F353" s="144"/>
      <c r="G353" s="142"/>
      <c r="H353" s="142"/>
      <c r="I353" s="153"/>
      <c r="J353" s="92">
        <f t="shared" si="78"/>
        <v>0</v>
      </c>
      <c r="K353" s="97">
        <f t="shared" si="81"/>
        <v>0</v>
      </c>
      <c r="L353" s="94">
        <f t="shared" si="79"/>
        <v>0</v>
      </c>
    </row>
    <row r="354" spans="2:12" ht="12.75">
      <c r="B354" s="31" t="s">
        <v>130</v>
      </c>
      <c r="C354" s="262">
        <f t="shared" si="80"/>
        <v>0</v>
      </c>
      <c r="D354" s="142"/>
      <c r="E354" s="142"/>
      <c r="F354" s="144"/>
      <c r="G354" s="142"/>
      <c r="H354" s="142"/>
      <c r="I354" s="153"/>
      <c r="J354" s="92">
        <f t="shared" si="78"/>
        <v>0</v>
      </c>
      <c r="K354" s="97">
        <f t="shared" si="81"/>
        <v>0</v>
      </c>
      <c r="L354" s="94">
        <f t="shared" si="79"/>
        <v>0</v>
      </c>
    </row>
    <row r="355" spans="2:12" ht="12.75">
      <c r="B355" s="31" t="s">
        <v>131</v>
      </c>
      <c r="C355" s="262">
        <f t="shared" si="80"/>
        <v>0</v>
      </c>
      <c r="D355" s="142"/>
      <c r="E355" s="142"/>
      <c r="F355" s="144"/>
      <c r="G355" s="142"/>
      <c r="H355" s="142"/>
      <c r="I355" s="153"/>
      <c r="J355" s="92">
        <f t="shared" si="78"/>
        <v>0</v>
      </c>
      <c r="K355" s="93">
        <f t="shared" si="81"/>
        <v>0</v>
      </c>
      <c r="L355" s="94">
        <f t="shared" si="79"/>
        <v>0</v>
      </c>
    </row>
    <row r="356" spans="2:12" ht="12.75">
      <c r="B356" s="31" t="s">
        <v>132</v>
      </c>
      <c r="C356" s="263">
        <f t="shared" si="80"/>
        <v>0</v>
      </c>
      <c r="D356" s="142"/>
      <c r="E356" s="142"/>
      <c r="F356" s="144"/>
      <c r="G356" s="142"/>
      <c r="H356" s="142"/>
      <c r="I356" s="153"/>
      <c r="J356" s="92">
        <f>IF(G356&gt;0,(D356*(F356/G356)),0)</f>
        <v>0</v>
      </c>
      <c r="K356" s="97">
        <f t="shared" si="81"/>
        <v>0</v>
      </c>
      <c r="L356" s="94">
        <f>IF(K356&gt;0,((J356/K356)*I356),0)</f>
        <v>0</v>
      </c>
    </row>
    <row r="357" spans="2:12" ht="12.75">
      <c r="B357" s="31" t="s">
        <v>133</v>
      </c>
      <c r="C357" s="262">
        <f t="shared" si="80"/>
        <v>0</v>
      </c>
      <c r="D357" s="142"/>
      <c r="E357" s="142"/>
      <c r="F357" s="144"/>
      <c r="G357" s="142"/>
      <c r="H357" s="142"/>
      <c r="I357" s="153"/>
      <c r="J357" s="92">
        <f aca="true" t="shared" si="82" ref="J357:J368">IF(G357&gt;0,(D357*(F357/G357)),0)</f>
        <v>0</v>
      </c>
      <c r="K357" s="97">
        <f t="shared" si="81"/>
        <v>0</v>
      </c>
      <c r="L357" s="94">
        <f aca="true" t="shared" si="83" ref="L357:L368">IF(K357&gt;0,((J357/K357)*I357),0)</f>
        <v>0</v>
      </c>
    </row>
    <row r="358" spans="2:12" ht="12.75">
      <c r="B358" s="31" t="s">
        <v>134</v>
      </c>
      <c r="C358" s="262">
        <f t="shared" si="80"/>
        <v>0</v>
      </c>
      <c r="D358" s="142"/>
      <c r="E358" s="142"/>
      <c r="F358" s="144"/>
      <c r="G358" s="142"/>
      <c r="H358" s="142"/>
      <c r="I358" s="153"/>
      <c r="J358" s="92">
        <f t="shared" si="82"/>
        <v>0</v>
      </c>
      <c r="K358" s="93">
        <f t="shared" si="81"/>
        <v>0</v>
      </c>
      <c r="L358" s="94">
        <f t="shared" si="83"/>
        <v>0</v>
      </c>
    </row>
    <row r="359" spans="2:12" ht="12.75">
      <c r="B359" s="31" t="s">
        <v>135</v>
      </c>
      <c r="C359" s="263">
        <f t="shared" si="80"/>
        <v>0</v>
      </c>
      <c r="D359" s="142"/>
      <c r="E359" s="142"/>
      <c r="F359" s="144"/>
      <c r="G359" s="142"/>
      <c r="H359" s="142"/>
      <c r="I359" s="153"/>
      <c r="J359" s="92">
        <f t="shared" si="82"/>
        <v>0</v>
      </c>
      <c r="K359" s="97">
        <f t="shared" si="81"/>
        <v>0</v>
      </c>
      <c r="L359" s="94">
        <f t="shared" si="83"/>
        <v>0</v>
      </c>
    </row>
    <row r="360" spans="2:12" ht="12.75">
      <c r="B360" s="31" t="s">
        <v>136</v>
      </c>
      <c r="C360" s="262">
        <f t="shared" si="80"/>
        <v>0</v>
      </c>
      <c r="D360" s="142"/>
      <c r="E360" s="142"/>
      <c r="F360" s="144"/>
      <c r="G360" s="142"/>
      <c r="H360" s="142"/>
      <c r="I360" s="153"/>
      <c r="J360" s="92">
        <f t="shared" si="82"/>
        <v>0</v>
      </c>
      <c r="K360" s="97">
        <f t="shared" si="81"/>
        <v>0</v>
      </c>
      <c r="L360" s="94">
        <f t="shared" si="83"/>
        <v>0</v>
      </c>
    </row>
    <row r="361" spans="2:12" ht="12.75">
      <c r="B361" s="31" t="s">
        <v>137</v>
      </c>
      <c r="C361" s="262">
        <f t="shared" si="80"/>
        <v>0</v>
      </c>
      <c r="D361" s="142"/>
      <c r="E361" s="142"/>
      <c r="F361" s="144"/>
      <c r="G361" s="142"/>
      <c r="H361" s="142"/>
      <c r="I361" s="153"/>
      <c r="J361" s="92">
        <f t="shared" si="82"/>
        <v>0</v>
      </c>
      <c r="K361" s="93">
        <f t="shared" si="81"/>
        <v>0</v>
      </c>
      <c r="L361" s="94">
        <f t="shared" si="83"/>
        <v>0</v>
      </c>
    </row>
    <row r="362" spans="2:12" ht="12.75">
      <c r="B362" s="31" t="s">
        <v>138</v>
      </c>
      <c r="C362" s="263">
        <f t="shared" si="80"/>
        <v>0</v>
      </c>
      <c r="D362" s="142"/>
      <c r="E362" s="142"/>
      <c r="F362" s="144"/>
      <c r="G362" s="142"/>
      <c r="H362" s="142"/>
      <c r="I362" s="153"/>
      <c r="J362" s="92">
        <f t="shared" si="82"/>
        <v>0</v>
      </c>
      <c r="K362" s="97">
        <f t="shared" si="81"/>
        <v>0</v>
      </c>
      <c r="L362" s="94">
        <f t="shared" si="83"/>
        <v>0</v>
      </c>
    </row>
    <row r="363" spans="2:12" ht="12.75">
      <c r="B363" s="31" t="s">
        <v>139</v>
      </c>
      <c r="C363" s="262">
        <f t="shared" si="80"/>
        <v>0</v>
      </c>
      <c r="D363" s="142"/>
      <c r="E363" s="142"/>
      <c r="F363" s="144"/>
      <c r="G363" s="142"/>
      <c r="H363" s="142"/>
      <c r="I363" s="153"/>
      <c r="J363" s="92">
        <f t="shared" si="82"/>
        <v>0</v>
      </c>
      <c r="K363" s="97">
        <f t="shared" si="81"/>
        <v>0</v>
      </c>
      <c r="L363" s="94">
        <f t="shared" si="83"/>
        <v>0</v>
      </c>
    </row>
    <row r="364" spans="2:12" ht="12.75">
      <c r="B364" s="31" t="s">
        <v>140</v>
      </c>
      <c r="C364" s="262">
        <f t="shared" si="80"/>
        <v>0</v>
      </c>
      <c r="D364" s="142"/>
      <c r="E364" s="142"/>
      <c r="F364" s="144"/>
      <c r="G364" s="142"/>
      <c r="H364" s="142"/>
      <c r="I364" s="153"/>
      <c r="J364" s="92">
        <f t="shared" si="82"/>
        <v>0</v>
      </c>
      <c r="K364" s="93">
        <f t="shared" si="81"/>
        <v>0</v>
      </c>
      <c r="L364" s="94">
        <f t="shared" si="83"/>
        <v>0</v>
      </c>
    </row>
    <row r="365" spans="2:12" ht="12.75">
      <c r="B365" s="31" t="s">
        <v>141</v>
      </c>
      <c r="C365" s="263">
        <f t="shared" si="80"/>
        <v>0</v>
      </c>
      <c r="D365" s="142"/>
      <c r="E365" s="142"/>
      <c r="F365" s="144"/>
      <c r="G365" s="142"/>
      <c r="H365" s="142"/>
      <c r="I365" s="153"/>
      <c r="J365" s="92">
        <f t="shared" si="82"/>
        <v>0</v>
      </c>
      <c r="K365" s="97">
        <f t="shared" si="81"/>
        <v>0</v>
      </c>
      <c r="L365" s="94">
        <f t="shared" si="83"/>
        <v>0</v>
      </c>
    </row>
    <row r="366" spans="2:12" ht="12.75">
      <c r="B366" s="31" t="s">
        <v>142</v>
      </c>
      <c r="C366" s="262">
        <f t="shared" si="80"/>
        <v>0</v>
      </c>
      <c r="D366" s="142"/>
      <c r="E366" s="142"/>
      <c r="F366" s="144"/>
      <c r="G366" s="142"/>
      <c r="H366" s="142"/>
      <c r="I366" s="153"/>
      <c r="J366" s="92">
        <f t="shared" si="82"/>
        <v>0</v>
      </c>
      <c r="K366" s="97">
        <f t="shared" si="81"/>
        <v>0</v>
      </c>
      <c r="L366" s="94">
        <f t="shared" si="83"/>
        <v>0</v>
      </c>
    </row>
    <row r="367" spans="2:12" ht="12.75">
      <c r="B367" s="31" t="s">
        <v>143</v>
      </c>
      <c r="C367" s="262">
        <f t="shared" si="80"/>
        <v>0</v>
      </c>
      <c r="D367" s="142"/>
      <c r="E367" s="142"/>
      <c r="F367" s="144"/>
      <c r="G367" s="142"/>
      <c r="H367" s="142"/>
      <c r="I367" s="153"/>
      <c r="J367" s="92">
        <f t="shared" si="82"/>
        <v>0</v>
      </c>
      <c r="K367" s="93">
        <f t="shared" si="81"/>
        <v>0</v>
      </c>
      <c r="L367" s="94">
        <f t="shared" si="83"/>
        <v>0</v>
      </c>
    </row>
    <row r="368" spans="2:12" ht="12.75">
      <c r="B368" s="31" t="s">
        <v>144</v>
      </c>
      <c r="C368" s="263">
        <f t="shared" si="80"/>
        <v>0</v>
      </c>
      <c r="D368" s="142"/>
      <c r="E368" s="142"/>
      <c r="F368" s="144"/>
      <c r="G368" s="142"/>
      <c r="H368" s="142"/>
      <c r="I368" s="153"/>
      <c r="J368" s="92">
        <f t="shared" si="82"/>
        <v>0</v>
      </c>
      <c r="K368" s="97">
        <f t="shared" si="81"/>
        <v>0</v>
      </c>
      <c r="L368" s="94">
        <f t="shared" si="83"/>
        <v>0</v>
      </c>
    </row>
    <row r="369" ht="12">
      <c r="C369" s="31"/>
    </row>
    <row r="370" spans="3:12" ht="12.75">
      <c r="C370" s="267" t="s">
        <v>119</v>
      </c>
      <c r="D370" s="268"/>
      <c r="E370" s="268"/>
      <c r="F370" s="268"/>
      <c r="G370" s="268"/>
      <c r="H370" s="268"/>
      <c r="I370" s="268"/>
      <c r="J370" s="268"/>
      <c r="K370" s="268"/>
      <c r="L370" s="269"/>
    </row>
    <row r="371" spans="2:12" ht="12.75">
      <c r="B371" s="31" t="s">
        <v>397</v>
      </c>
      <c r="C371" s="262">
        <f aca="true" t="shared" si="84" ref="C371:C402">C5</f>
        <v>0</v>
      </c>
      <c r="D371" s="142"/>
      <c r="E371" s="142"/>
      <c r="F371" s="144"/>
      <c r="G371" s="142"/>
      <c r="H371" s="142"/>
      <c r="I371" s="153"/>
      <c r="J371" s="92">
        <f>IF(G371&gt;0,(D371*(F371/G371)),0)</f>
        <v>0</v>
      </c>
      <c r="K371" s="93">
        <f aca="true" t="shared" si="85" ref="K371:K402">K5</f>
        <v>0</v>
      </c>
      <c r="L371" s="94">
        <f>IF(K371&gt;0,((J371/K371)*I371),0)</f>
        <v>0</v>
      </c>
    </row>
    <row r="372" spans="2:12" ht="12.75">
      <c r="B372" s="31" t="s">
        <v>398</v>
      </c>
      <c r="C372" s="263">
        <f t="shared" si="84"/>
        <v>0</v>
      </c>
      <c r="D372" s="142"/>
      <c r="E372" s="142"/>
      <c r="F372" s="144"/>
      <c r="G372" s="142"/>
      <c r="H372" s="142"/>
      <c r="I372" s="153"/>
      <c r="J372" s="92">
        <f aca="true" t="shared" si="86" ref="J372:J382">IF(G372&gt;0,(D372*(F372/G372)),0)</f>
        <v>0</v>
      </c>
      <c r="K372" s="97">
        <f t="shared" si="85"/>
        <v>0</v>
      </c>
      <c r="L372" s="94">
        <f aca="true" t="shared" si="87" ref="L372:L382">IF(K372&gt;0,((J372/K372)*I372),0)</f>
        <v>0</v>
      </c>
    </row>
    <row r="373" spans="2:12" ht="12.75">
      <c r="B373" s="31" t="s">
        <v>399</v>
      </c>
      <c r="C373" s="262">
        <f t="shared" si="84"/>
        <v>0</v>
      </c>
      <c r="D373" s="142"/>
      <c r="E373" s="142"/>
      <c r="F373" s="144"/>
      <c r="G373" s="142"/>
      <c r="H373" s="142"/>
      <c r="I373" s="153"/>
      <c r="J373" s="92">
        <f t="shared" si="86"/>
        <v>0</v>
      </c>
      <c r="K373" s="97">
        <f t="shared" si="85"/>
        <v>0</v>
      </c>
      <c r="L373" s="94">
        <f t="shared" si="87"/>
        <v>0</v>
      </c>
    </row>
    <row r="374" spans="2:12" ht="12.75">
      <c r="B374" s="31" t="s">
        <v>400</v>
      </c>
      <c r="C374" s="262">
        <f t="shared" si="84"/>
        <v>0</v>
      </c>
      <c r="D374" s="142"/>
      <c r="E374" s="142"/>
      <c r="F374" s="144"/>
      <c r="G374" s="142"/>
      <c r="H374" s="142"/>
      <c r="I374" s="153"/>
      <c r="J374" s="92">
        <f t="shared" si="86"/>
        <v>0</v>
      </c>
      <c r="K374" s="93">
        <f t="shared" si="85"/>
        <v>0</v>
      </c>
      <c r="L374" s="94">
        <f t="shared" si="87"/>
        <v>0</v>
      </c>
    </row>
    <row r="375" spans="2:12" ht="12.75">
      <c r="B375" s="31" t="s">
        <v>401</v>
      </c>
      <c r="C375" s="263">
        <f t="shared" si="84"/>
        <v>0</v>
      </c>
      <c r="D375" s="142"/>
      <c r="E375" s="142"/>
      <c r="F375" s="144"/>
      <c r="G375" s="142"/>
      <c r="H375" s="142"/>
      <c r="I375" s="153"/>
      <c r="J375" s="92">
        <f t="shared" si="86"/>
        <v>0</v>
      </c>
      <c r="K375" s="97">
        <f t="shared" si="85"/>
        <v>0</v>
      </c>
      <c r="L375" s="94">
        <f t="shared" si="87"/>
        <v>0</v>
      </c>
    </row>
    <row r="376" spans="2:12" ht="12.75">
      <c r="B376" s="31" t="s">
        <v>402</v>
      </c>
      <c r="C376" s="262">
        <f t="shared" si="84"/>
        <v>0</v>
      </c>
      <c r="D376" s="142"/>
      <c r="E376" s="142"/>
      <c r="F376" s="144"/>
      <c r="G376" s="142"/>
      <c r="H376" s="142"/>
      <c r="I376" s="153"/>
      <c r="J376" s="92">
        <f t="shared" si="86"/>
        <v>0</v>
      </c>
      <c r="K376" s="97">
        <f t="shared" si="85"/>
        <v>0</v>
      </c>
      <c r="L376" s="94">
        <f t="shared" si="87"/>
        <v>0</v>
      </c>
    </row>
    <row r="377" spans="2:12" ht="12.75">
      <c r="B377" s="31" t="s">
        <v>403</v>
      </c>
      <c r="C377" s="262">
        <f t="shared" si="84"/>
        <v>0</v>
      </c>
      <c r="D377" s="142"/>
      <c r="E377" s="142"/>
      <c r="F377" s="144"/>
      <c r="G377" s="142"/>
      <c r="H377" s="142"/>
      <c r="I377" s="153"/>
      <c r="J377" s="92">
        <f t="shared" si="86"/>
        <v>0</v>
      </c>
      <c r="K377" s="93">
        <f t="shared" si="85"/>
        <v>0</v>
      </c>
      <c r="L377" s="94">
        <f t="shared" si="87"/>
        <v>0</v>
      </c>
    </row>
    <row r="378" spans="2:12" ht="12.75">
      <c r="B378" s="31" t="s">
        <v>404</v>
      </c>
      <c r="C378" s="263">
        <f t="shared" si="84"/>
        <v>0</v>
      </c>
      <c r="D378" s="142"/>
      <c r="E378" s="142"/>
      <c r="F378" s="144"/>
      <c r="G378" s="142"/>
      <c r="H378" s="142"/>
      <c r="I378" s="153"/>
      <c r="J378" s="92">
        <f t="shared" si="86"/>
        <v>0</v>
      </c>
      <c r="K378" s="97">
        <f t="shared" si="85"/>
        <v>0</v>
      </c>
      <c r="L378" s="94">
        <f t="shared" si="87"/>
        <v>0</v>
      </c>
    </row>
    <row r="379" spans="2:12" ht="12.75">
      <c r="B379" s="31" t="s">
        <v>405</v>
      </c>
      <c r="C379" s="262">
        <f t="shared" si="84"/>
        <v>0</v>
      </c>
      <c r="D379" s="142"/>
      <c r="E379" s="142"/>
      <c r="F379" s="144"/>
      <c r="G379" s="142"/>
      <c r="H379" s="142"/>
      <c r="I379" s="153"/>
      <c r="J379" s="92">
        <f t="shared" si="86"/>
        <v>0</v>
      </c>
      <c r="K379" s="97">
        <f t="shared" si="85"/>
        <v>0</v>
      </c>
      <c r="L379" s="94">
        <f t="shared" si="87"/>
        <v>0</v>
      </c>
    </row>
    <row r="380" spans="2:12" ht="12.75">
      <c r="B380" s="31" t="s">
        <v>406</v>
      </c>
      <c r="C380" s="262">
        <f t="shared" si="84"/>
        <v>0</v>
      </c>
      <c r="D380" s="142"/>
      <c r="E380" s="142"/>
      <c r="F380" s="144"/>
      <c r="G380" s="142"/>
      <c r="H380" s="142"/>
      <c r="I380" s="153"/>
      <c r="J380" s="92">
        <f t="shared" si="86"/>
        <v>0</v>
      </c>
      <c r="K380" s="93">
        <f t="shared" si="85"/>
        <v>0</v>
      </c>
      <c r="L380" s="94">
        <f t="shared" si="87"/>
        <v>0</v>
      </c>
    </row>
    <row r="381" spans="2:12" ht="12.75">
      <c r="B381" s="31" t="s">
        <v>407</v>
      </c>
      <c r="C381" s="263">
        <f t="shared" si="84"/>
        <v>0</v>
      </c>
      <c r="D381" s="142"/>
      <c r="E381" s="142"/>
      <c r="F381" s="144"/>
      <c r="G381" s="142"/>
      <c r="H381" s="142"/>
      <c r="I381" s="153"/>
      <c r="J381" s="92">
        <f t="shared" si="86"/>
        <v>0</v>
      </c>
      <c r="K381" s="97">
        <f t="shared" si="85"/>
        <v>0</v>
      </c>
      <c r="L381" s="94">
        <f t="shared" si="87"/>
        <v>0</v>
      </c>
    </row>
    <row r="382" spans="2:12" ht="12.75">
      <c r="B382" s="31" t="s">
        <v>408</v>
      </c>
      <c r="C382" s="262">
        <f t="shared" si="84"/>
        <v>0</v>
      </c>
      <c r="D382" s="142"/>
      <c r="E382" s="142"/>
      <c r="F382" s="144"/>
      <c r="G382" s="142"/>
      <c r="H382" s="142"/>
      <c r="I382" s="153"/>
      <c r="J382" s="92">
        <f t="shared" si="86"/>
        <v>0</v>
      </c>
      <c r="K382" s="97">
        <f t="shared" si="85"/>
        <v>0</v>
      </c>
      <c r="L382" s="94">
        <f t="shared" si="87"/>
        <v>0</v>
      </c>
    </row>
    <row r="383" spans="2:12" ht="12.75">
      <c r="B383" s="31" t="s">
        <v>409</v>
      </c>
      <c r="C383" s="262">
        <f t="shared" si="84"/>
        <v>0</v>
      </c>
      <c r="D383" s="142"/>
      <c r="E383" s="142"/>
      <c r="F383" s="144"/>
      <c r="G383" s="142"/>
      <c r="H383" s="142"/>
      <c r="I383" s="153"/>
      <c r="J383" s="92">
        <f>IF(G383&gt;0,(D383*(F383/G383)),0)</f>
        <v>0</v>
      </c>
      <c r="K383" s="93">
        <f t="shared" si="85"/>
        <v>0</v>
      </c>
      <c r="L383" s="94">
        <f>IF(K383&gt;0,((J383/K383)*I383),0)</f>
        <v>0</v>
      </c>
    </row>
    <row r="384" spans="2:12" ht="12.75">
      <c r="B384" s="31" t="s">
        <v>410</v>
      </c>
      <c r="C384" s="263">
        <f t="shared" si="84"/>
        <v>0</v>
      </c>
      <c r="D384" s="142"/>
      <c r="E384" s="142"/>
      <c r="F384" s="144"/>
      <c r="G384" s="142"/>
      <c r="H384" s="142"/>
      <c r="I384" s="153"/>
      <c r="J384" s="92">
        <f aca="true" t="shared" si="88" ref="J384:J395">IF(G384&gt;0,(D384*(F384/G384)),0)</f>
        <v>0</v>
      </c>
      <c r="K384" s="97">
        <f t="shared" si="85"/>
        <v>0</v>
      </c>
      <c r="L384" s="94">
        <f aca="true" t="shared" si="89" ref="L384:L395">IF(K384&gt;0,((J384/K384)*I384),0)</f>
        <v>0</v>
      </c>
    </row>
    <row r="385" spans="2:12" ht="12.75">
      <c r="B385" s="31" t="s">
        <v>411</v>
      </c>
      <c r="C385" s="262">
        <f t="shared" si="84"/>
        <v>0</v>
      </c>
      <c r="D385" s="142"/>
      <c r="E385" s="142"/>
      <c r="F385" s="144"/>
      <c r="G385" s="142"/>
      <c r="H385" s="142"/>
      <c r="I385" s="153"/>
      <c r="J385" s="92">
        <f t="shared" si="88"/>
        <v>0</v>
      </c>
      <c r="K385" s="97">
        <f t="shared" si="85"/>
        <v>0</v>
      </c>
      <c r="L385" s="94">
        <f t="shared" si="89"/>
        <v>0</v>
      </c>
    </row>
    <row r="386" spans="2:12" ht="12.75">
      <c r="B386" s="31" t="s">
        <v>412</v>
      </c>
      <c r="C386" s="262">
        <f t="shared" si="84"/>
        <v>0</v>
      </c>
      <c r="D386" s="142"/>
      <c r="E386" s="142"/>
      <c r="F386" s="144"/>
      <c r="G386" s="142"/>
      <c r="H386" s="142"/>
      <c r="I386" s="153"/>
      <c r="J386" s="92">
        <f t="shared" si="88"/>
        <v>0</v>
      </c>
      <c r="K386" s="93">
        <f t="shared" si="85"/>
        <v>0</v>
      </c>
      <c r="L386" s="94">
        <f t="shared" si="89"/>
        <v>0</v>
      </c>
    </row>
    <row r="387" spans="2:12" ht="12.75">
      <c r="B387" s="31" t="s">
        <v>413</v>
      </c>
      <c r="C387" s="263">
        <f t="shared" si="84"/>
        <v>0</v>
      </c>
      <c r="D387" s="142"/>
      <c r="E387" s="142"/>
      <c r="F387" s="144"/>
      <c r="G387" s="142"/>
      <c r="H387" s="142"/>
      <c r="I387" s="153"/>
      <c r="J387" s="92">
        <f t="shared" si="88"/>
        <v>0</v>
      </c>
      <c r="K387" s="97">
        <f t="shared" si="85"/>
        <v>0</v>
      </c>
      <c r="L387" s="94">
        <f t="shared" si="89"/>
        <v>0</v>
      </c>
    </row>
    <row r="388" spans="2:12" ht="12.75">
      <c r="B388" s="31" t="s">
        <v>414</v>
      </c>
      <c r="C388" s="262">
        <f t="shared" si="84"/>
        <v>0</v>
      </c>
      <c r="D388" s="142"/>
      <c r="E388" s="142"/>
      <c r="F388" s="144"/>
      <c r="G388" s="142"/>
      <c r="H388" s="142"/>
      <c r="I388" s="153"/>
      <c r="J388" s="92">
        <f t="shared" si="88"/>
        <v>0</v>
      </c>
      <c r="K388" s="97">
        <f t="shared" si="85"/>
        <v>0</v>
      </c>
      <c r="L388" s="94">
        <f t="shared" si="89"/>
        <v>0</v>
      </c>
    </row>
    <row r="389" spans="2:12" ht="12.75">
      <c r="B389" s="31" t="s">
        <v>415</v>
      </c>
      <c r="C389" s="262">
        <f t="shared" si="84"/>
        <v>0</v>
      </c>
      <c r="D389" s="142"/>
      <c r="E389" s="142"/>
      <c r="F389" s="144"/>
      <c r="G389" s="142"/>
      <c r="H389" s="142"/>
      <c r="I389" s="153"/>
      <c r="J389" s="92">
        <f t="shared" si="88"/>
        <v>0</v>
      </c>
      <c r="K389" s="93">
        <f t="shared" si="85"/>
        <v>0</v>
      </c>
      <c r="L389" s="94">
        <f t="shared" si="89"/>
        <v>0</v>
      </c>
    </row>
    <row r="390" spans="2:12" ht="12.75">
      <c r="B390" s="31" t="s">
        <v>416</v>
      </c>
      <c r="C390" s="263">
        <f t="shared" si="84"/>
        <v>0</v>
      </c>
      <c r="D390" s="142"/>
      <c r="E390" s="142"/>
      <c r="F390" s="144"/>
      <c r="G390" s="142"/>
      <c r="H390" s="142"/>
      <c r="I390" s="153"/>
      <c r="J390" s="92">
        <f t="shared" si="88"/>
        <v>0</v>
      </c>
      <c r="K390" s="97">
        <f t="shared" si="85"/>
        <v>0</v>
      </c>
      <c r="L390" s="94">
        <f t="shared" si="89"/>
        <v>0</v>
      </c>
    </row>
    <row r="391" spans="2:12" ht="12.75">
      <c r="B391" s="31" t="s">
        <v>417</v>
      </c>
      <c r="C391" s="262">
        <f t="shared" si="84"/>
        <v>0</v>
      </c>
      <c r="D391" s="142"/>
      <c r="E391" s="142"/>
      <c r="F391" s="144"/>
      <c r="G391" s="142"/>
      <c r="H391" s="142"/>
      <c r="I391" s="153"/>
      <c r="J391" s="92">
        <f t="shared" si="88"/>
        <v>0</v>
      </c>
      <c r="K391" s="97">
        <f t="shared" si="85"/>
        <v>0</v>
      </c>
      <c r="L391" s="94">
        <f t="shared" si="89"/>
        <v>0</v>
      </c>
    </row>
    <row r="392" spans="2:12" ht="12.75">
      <c r="B392" s="31" t="s">
        <v>418</v>
      </c>
      <c r="C392" s="262">
        <f t="shared" si="84"/>
        <v>0</v>
      </c>
      <c r="D392" s="142"/>
      <c r="E392" s="142"/>
      <c r="F392" s="144"/>
      <c r="G392" s="142"/>
      <c r="H392" s="142"/>
      <c r="I392" s="153"/>
      <c r="J392" s="92">
        <f t="shared" si="88"/>
        <v>0</v>
      </c>
      <c r="K392" s="93">
        <f t="shared" si="85"/>
        <v>0</v>
      </c>
      <c r="L392" s="94">
        <f t="shared" si="89"/>
        <v>0</v>
      </c>
    </row>
    <row r="393" spans="2:12" ht="12.75">
      <c r="B393" s="31" t="s">
        <v>419</v>
      </c>
      <c r="C393" s="263">
        <f t="shared" si="84"/>
        <v>0</v>
      </c>
      <c r="D393" s="142"/>
      <c r="E393" s="142"/>
      <c r="F393" s="144"/>
      <c r="G393" s="142"/>
      <c r="H393" s="142"/>
      <c r="I393" s="153"/>
      <c r="J393" s="92">
        <f t="shared" si="88"/>
        <v>0</v>
      </c>
      <c r="K393" s="97">
        <f t="shared" si="85"/>
        <v>0</v>
      </c>
      <c r="L393" s="94">
        <f t="shared" si="89"/>
        <v>0</v>
      </c>
    </row>
    <row r="394" spans="2:12" ht="12.75">
      <c r="B394" s="31" t="s">
        <v>420</v>
      </c>
      <c r="C394" s="262">
        <f t="shared" si="84"/>
        <v>0</v>
      </c>
      <c r="D394" s="142"/>
      <c r="E394" s="142"/>
      <c r="F394" s="144"/>
      <c r="G394" s="142"/>
      <c r="H394" s="142"/>
      <c r="I394" s="153"/>
      <c r="J394" s="92">
        <f t="shared" si="88"/>
        <v>0</v>
      </c>
      <c r="K394" s="97">
        <f t="shared" si="85"/>
        <v>0</v>
      </c>
      <c r="L394" s="94">
        <f t="shared" si="89"/>
        <v>0</v>
      </c>
    </row>
    <row r="395" spans="2:12" ht="12.75">
      <c r="B395" s="31" t="s">
        <v>421</v>
      </c>
      <c r="C395" s="262">
        <f t="shared" si="84"/>
        <v>0</v>
      </c>
      <c r="D395" s="142"/>
      <c r="E395" s="142"/>
      <c r="F395" s="144"/>
      <c r="G395" s="142"/>
      <c r="H395" s="142"/>
      <c r="I395" s="153"/>
      <c r="J395" s="92">
        <f t="shared" si="88"/>
        <v>0</v>
      </c>
      <c r="K395" s="93">
        <f t="shared" si="85"/>
        <v>0</v>
      </c>
      <c r="L395" s="94">
        <f t="shared" si="89"/>
        <v>0</v>
      </c>
    </row>
    <row r="396" spans="2:12" ht="12.75">
      <c r="B396" s="31" t="s">
        <v>120</v>
      </c>
      <c r="C396" s="263">
        <f t="shared" si="84"/>
        <v>0</v>
      </c>
      <c r="D396" s="142"/>
      <c r="E396" s="142"/>
      <c r="F396" s="144"/>
      <c r="G396" s="142"/>
      <c r="H396" s="142"/>
      <c r="I396" s="153"/>
      <c r="J396" s="92">
        <f>IF(G396&gt;0,(D396*(F396/G396)),0)</f>
        <v>0</v>
      </c>
      <c r="K396" s="97">
        <f t="shared" si="85"/>
        <v>0</v>
      </c>
      <c r="L396" s="94">
        <f>IF(K396&gt;0,((J396/K396)*I396),0)</f>
        <v>0</v>
      </c>
    </row>
    <row r="397" spans="2:12" ht="12.75">
      <c r="B397" s="31" t="s">
        <v>121</v>
      </c>
      <c r="C397" s="262">
        <f t="shared" si="84"/>
        <v>0</v>
      </c>
      <c r="D397" s="142"/>
      <c r="E397" s="142"/>
      <c r="F397" s="144"/>
      <c r="G397" s="142"/>
      <c r="H397" s="142"/>
      <c r="I397" s="153"/>
      <c r="J397" s="92">
        <f aca="true" t="shared" si="90" ref="J397:J407">IF(G397&gt;0,(D397*(F397/G397)),0)</f>
        <v>0</v>
      </c>
      <c r="K397" s="97">
        <f t="shared" si="85"/>
        <v>0</v>
      </c>
      <c r="L397" s="94">
        <f aca="true" t="shared" si="91" ref="L397:L407">IF(K397&gt;0,((J397/K397)*I397),0)</f>
        <v>0</v>
      </c>
    </row>
    <row r="398" spans="2:12" ht="12.75">
      <c r="B398" s="31" t="s">
        <v>122</v>
      </c>
      <c r="C398" s="262">
        <f t="shared" si="84"/>
        <v>0</v>
      </c>
      <c r="D398" s="142"/>
      <c r="E398" s="142"/>
      <c r="F398" s="144"/>
      <c r="G398" s="142"/>
      <c r="H398" s="142"/>
      <c r="I398" s="153"/>
      <c r="J398" s="92">
        <f t="shared" si="90"/>
        <v>0</v>
      </c>
      <c r="K398" s="93">
        <f t="shared" si="85"/>
        <v>0</v>
      </c>
      <c r="L398" s="94">
        <f t="shared" si="91"/>
        <v>0</v>
      </c>
    </row>
    <row r="399" spans="2:12" ht="12.75">
      <c r="B399" s="31" t="s">
        <v>123</v>
      </c>
      <c r="C399" s="263">
        <f t="shared" si="84"/>
        <v>0</v>
      </c>
      <c r="D399" s="142"/>
      <c r="E399" s="142"/>
      <c r="F399" s="144"/>
      <c r="G399" s="142"/>
      <c r="H399" s="142"/>
      <c r="I399" s="153"/>
      <c r="J399" s="92">
        <f t="shared" si="90"/>
        <v>0</v>
      </c>
      <c r="K399" s="97">
        <f t="shared" si="85"/>
        <v>0</v>
      </c>
      <c r="L399" s="94">
        <f t="shared" si="91"/>
        <v>0</v>
      </c>
    </row>
    <row r="400" spans="2:12" ht="12.75">
      <c r="B400" s="31" t="s">
        <v>124</v>
      </c>
      <c r="C400" s="262">
        <f t="shared" si="84"/>
        <v>0</v>
      </c>
      <c r="D400" s="142"/>
      <c r="E400" s="142"/>
      <c r="F400" s="144"/>
      <c r="G400" s="142"/>
      <c r="H400" s="142"/>
      <c r="I400" s="153"/>
      <c r="J400" s="92">
        <f t="shared" si="90"/>
        <v>0</v>
      </c>
      <c r="K400" s="97">
        <f t="shared" si="85"/>
        <v>0</v>
      </c>
      <c r="L400" s="94">
        <f t="shared" si="91"/>
        <v>0</v>
      </c>
    </row>
    <row r="401" spans="2:12" ht="12.75">
      <c r="B401" s="31" t="s">
        <v>125</v>
      </c>
      <c r="C401" s="262">
        <f t="shared" si="84"/>
        <v>0</v>
      </c>
      <c r="D401" s="142"/>
      <c r="E401" s="142"/>
      <c r="F401" s="144"/>
      <c r="G401" s="142"/>
      <c r="H401" s="142"/>
      <c r="I401" s="153"/>
      <c r="J401" s="92">
        <f t="shared" si="90"/>
        <v>0</v>
      </c>
      <c r="K401" s="93">
        <f t="shared" si="85"/>
        <v>0</v>
      </c>
      <c r="L401" s="94">
        <f t="shared" si="91"/>
        <v>0</v>
      </c>
    </row>
    <row r="402" spans="2:12" ht="12.75">
      <c r="B402" s="31" t="s">
        <v>126</v>
      </c>
      <c r="C402" s="263">
        <f t="shared" si="84"/>
        <v>0</v>
      </c>
      <c r="D402" s="142"/>
      <c r="E402" s="142"/>
      <c r="F402" s="144"/>
      <c r="G402" s="142"/>
      <c r="H402" s="142"/>
      <c r="I402" s="153"/>
      <c r="J402" s="92">
        <f t="shared" si="90"/>
        <v>0</v>
      </c>
      <c r="K402" s="97">
        <f t="shared" si="85"/>
        <v>0</v>
      </c>
      <c r="L402" s="94">
        <f t="shared" si="91"/>
        <v>0</v>
      </c>
    </row>
    <row r="403" spans="2:12" ht="12.75">
      <c r="B403" s="31" t="s">
        <v>127</v>
      </c>
      <c r="C403" s="262">
        <f aca="true" t="shared" si="92" ref="C403:C420">C37</f>
        <v>0</v>
      </c>
      <c r="D403" s="142"/>
      <c r="E403" s="142"/>
      <c r="F403" s="144"/>
      <c r="G403" s="142"/>
      <c r="H403" s="142"/>
      <c r="I403" s="153"/>
      <c r="J403" s="92">
        <f t="shared" si="90"/>
        <v>0</v>
      </c>
      <c r="K403" s="97">
        <f aca="true" t="shared" si="93" ref="K403:K420">K37</f>
        <v>0</v>
      </c>
      <c r="L403" s="94">
        <f t="shared" si="91"/>
        <v>0</v>
      </c>
    </row>
    <row r="404" spans="2:12" ht="12.75">
      <c r="B404" s="31" t="s">
        <v>128</v>
      </c>
      <c r="C404" s="262">
        <f t="shared" si="92"/>
        <v>0</v>
      </c>
      <c r="D404" s="142"/>
      <c r="E404" s="142"/>
      <c r="F404" s="144"/>
      <c r="G404" s="142"/>
      <c r="H404" s="142"/>
      <c r="I404" s="153"/>
      <c r="J404" s="92">
        <f t="shared" si="90"/>
        <v>0</v>
      </c>
      <c r="K404" s="93">
        <f t="shared" si="93"/>
        <v>0</v>
      </c>
      <c r="L404" s="94">
        <f t="shared" si="91"/>
        <v>0</v>
      </c>
    </row>
    <row r="405" spans="2:12" ht="12.75">
      <c r="B405" s="31" t="s">
        <v>129</v>
      </c>
      <c r="C405" s="263">
        <f t="shared" si="92"/>
        <v>0</v>
      </c>
      <c r="D405" s="142"/>
      <c r="E405" s="142"/>
      <c r="F405" s="144"/>
      <c r="G405" s="142"/>
      <c r="H405" s="142"/>
      <c r="I405" s="153"/>
      <c r="J405" s="92">
        <f t="shared" si="90"/>
        <v>0</v>
      </c>
      <c r="K405" s="97">
        <f t="shared" si="93"/>
        <v>0</v>
      </c>
      <c r="L405" s="94">
        <f t="shared" si="91"/>
        <v>0</v>
      </c>
    </row>
    <row r="406" spans="2:12" ht="12.75">
      <c r="B406" s="31" t="s">
        <v>130</v>
      </c>
      <c r="C406" s="262">
        <f t="shared" si="92"/>
        <v>0</v>
      </c>
      <c r="D406" s="142"/>
      <c r="E406" s="142"/>
      <c r="F406" s="144"/>
      <c r="G406" s="142"/>
      <c r="H406" s="142"/>
      <c r="I406" s="153"/>
      <c r="J406" s="92">
        <f t="shared" si="90"/>
        <v>0</v>
      </c>
      <c r="K406" s="97">
        <f t="shared" si="93"/>
        <v>0</v>
      </c>
      <c r="L406" s="94">
        <f t="shared" si="91"/>
        <v>0</v>
      </c>
    </row>
    <row r="407" spans="2:12" ht="12.75">
      <c r="B407" s="31" t="s">
        <v>131</v>
      </c>
      <c r="C407" s="262">
        <f t="shared" si="92"/>
        <v>0</v>
      </c>
      <c r="D407" s="142"/>
      <c r="E407" s="142"/>
      <c r="F407" s="144"/>
      <c r="G407" s="142"/>
      <c r="H407" s="142"/>
      <c r="I407" s="153"/>
      <c r="J407" s="92">
        <f t="shared" si="90"/>
        <v>0</v>
      </c>
      <c r="K407" s="93">
        <f t="shared" si="93"/>
        <v>0</v>
      </c>
      <c r="L407" s="94">
        <f t="shared" si="91"/>
        <v>0</v>
      </c>
    </row>
    <row r="408" spans="2:12" ht="12.75">
      <c r="B408" s="31" t="s">
        <v>132</v>
      </c>
      <c r="C408" s="263">
        <f t="shared" si="92"/>
        <v>0</v>
      </c>
      <c r="D408" s="142"/>
      <c r="E408" s="142"/>
      <c r="F408" s="144"/>
      <c r="G408" s="142"/>
      <c r="H408" s="142"/>
      <c r="I408" s="153"/>
      <c r="J408" s="92">
        <f>IF(G408&gt;0,(D408*(F408/G408)),0)</f>
        <v>0</v>
      </c>
      <c r="K408" s="97">
        <f t="shared" si="93"/>
        <v>0</v>
      </c>
      <c r="L408" s="94">
        <f>IF(K408&gt;0,((J408/K408)*I408),0)</f>
        <v>0</v>
      </c>
    </row>
    <row r="409" spans="2:12" ht="12.75">
      <c r="B409" s="31" t="s">
        <v>133</v>
      </c>
      <c r="C409" s="262">
        <f t="shared" si="92"/>
        <v>0</v>
      </c>
      <c r="D409" s="142"/>
      <c r="E409" s="142"/>
      <c r="F409" s="144"/>
      <c r="G409" s="142"/>
      <c r="H409" s="142"/>
      <c r="I409" s="153"/>
      <c r="J409" s="92">
        <f aca="true" t="shared" si="94" ref="J409:J420">IF(G409&gt;0,(D409*(F409/G409)),0)</f>
        <v>0</v>
      </c>
      <c r="K409" s="97">
        <f t="shared" si="93"/>
        <v>0</v>
      </c>
      <c r="L409" s="94">
        <f aca="true" t="shared" si="95" ref="L409:L420">IF(K409&gt;0,((J409/K409)*I409),0)</f>
        <v>0</v>
      </c>
    </row>
    <row r="410" spans="2:12" ht="12.75">
      <c r="B410" s="31" t="s">
        <v>134</v>
      </c>
      <c r="C410" s="262">
        <f t="shared" si="92"/>
        <v>0</v>
      </c>
      <c r="D410" s="142"/>
      <c r="E410" s="142"/>
      <c r="F410" s="144"/>
      <c r="G410" s="142"/>
      <c r="H410" s="142"/>
      <c r="I410" s="153"/>
      <c r="J410" s="92">
        <f t="shared" si="94"/>
        <v>0</v>
      </c>
      <c r="K410" s="93">
        <f t="shared" si="93"/>
        <v>0</v>
      </c>
      <c r="L410" s="94">
        <f t="shared" si="95"/>
        <v>0</v>
      </c>
    </row>
    <row r="411" spans="2:12" ht="12.75">
      <c r="B411" s="31" t="s">
        <v>135</v>
      </c>
      <c r="C411" s="263">
        <f t="shared" si="92"/>
        <v>0</v>
      </c>
      <c r="D411" s="142"/>
      <c r="E411" s="142"/>
      <c r="F411" s="144"/>
      <c r="G411" s="142"/>
      <c r="H411" s="142"/>
      <c r="I411" s="153"/>
      <c r="J411" s="92">
        <f t="shared" si="94"/>
        <v>0</v>
      </c>
      <c r="K411" s="97">
        <f t="shared" si="93"/>
        <v>0</v>
      </c>
      <c r="L411" s="94">
        <f t="shared" si="95"/>
        <v>0</v>
      </c>
    </row>
    <row r="412" spans="2:12" ht="12.75">
      <c r="B412" s="31" t="s">
        <v>136</v>
      </c>
      <c r="C412" s="262">
        <f t="shared" si="92"/>
        <v>0</v>
      </c>
      <c r="D412" s="142"/>
      <c r="E412" s="142"/>
      <c r="F412" s="144"/>
      <c r="G412" s="142"/>
      <c r="H412" s="142"/>
      <c r="I412" s="153"/>
      <c r="J412" s="92">
        <f t="shared" si="94"/>
        <v>0</v>
      </c>
      <c r="K412" s="97">
        <f t="shared" si="93"/>
        <v>0</v>
      </c>
      <c r="L412" s="94">
        <f t="shared" si="95"/>
        <v>0</v>
      </c>
    </row>
    <row r="413" spans="2:12" ht="12.75">
      <c r="B413" s="31" t="s">
        <v>137</v>
      </c>
      <c r="C413" s="262">
        <f t="shared" si="92"/>
        <v>0</v>
      </c>
      <c r="D413" s="142"/>
      <c r="E413" s="142"/>
      <c r="F413" s="144"/>
      <c r="G413" s="142"/>
      <c r="H413" s="142"/>
      <c r="I413" s="153"/>
      <c r="J413" s="92">
        <f t="shared" si="94"/>
        <v>0</v>
      </c>
      <c r="K413" s="93">
        <f t="shared" si="93"/>
        <v>0</v>
      </c>
      <c r="L413" s="94">
        <f t="shared" si="95"/>
        <v>0</v>
      </c>
    </row>
    <row r="414" spans="2:12" ht="12.75">
      <c r="B414" s="31" t="s">
        <v>138</v>
      </c>
      <c r="C414" s="263">
        <f t="shared" si="92"/>
        <v>0</v>
      </c>
      <c r="D414" s="142"/>
      <c r="E414" s="142"/>
      <c r="F414" s="144"/>
      <c r="G414" s="142"/>
      <c r="H414" s="142"/>
      <c r="I414" s="153"/>
      <c r="J414" s="92">
        <f t="shared" si="94"/>
        <v>0</v>
      </c>
      <c r="K414" s="97">
        <f t="shared" si="93"/>
        <v>0</v>
      </c>
      <c r="L414" s="94">
        <f t="shared" si="95"/>
        <v>0</v>
      </c>
    </row>
    <row r="415" spans="2:12" ht="12.75">
      <c r="B415" s="31" t="s">
        <v>139</v>
      </c>
      <c r="C415" s="262">
        <f t="shared" si="92"/>
        <v>0</v>
      </c>
      <c r="D415" s="142"/>
      <c r="E415" s="142"/>
      <c r="F415" s="144"/>
      <c r="G415" s="142"/>
      <c r="H415" s="142"/>
      <c r="I415" s="153"/>
      <c r="J415" s="92">
        <f t="shared" si="94"/>
        <v>0</v>
      </c>
      <c r="K415" s="97">
        <f t="shared" si="93"/>
        <v>0</v>
      </c>
      <c r="L415" s="94">
        <f t="shared" si="95"/>
        <v>0</v>
      </c>
    </row>
    <row r="416" spans="2:12" ht="12.75">
      <c r="B416" s="31" t="s">
        <v>140</v>
      </c>
      <c r="C416" s="262">
        <f t="shared" si="92"/>
        <v>0</v>
      </c>
      <c r="D416" s="142"/>
      <c r="E416" s="142"/>
      <c r="F416" s="144"/>
      <c r="G416" s="142"/>
      <c r="H416" s="142"/>
      <c r="I416" s="153"/>
      <c r="J416" s="92">
        <f t="shared" si="94"/>
        <v>0</v>
      </c>
      <c r="K416" s="93">
        <f t="shared" si="93"/>
        <v>0</v>
      </c>
      <c r="L416" s="94">
        <f t="shared" si="95"/>
        <v>0</v>
      </c>
    </row>
    <row r="417" spans="2:12" ht="12.75">
      <c r="B417" s="31" t="s">
        <v>141</v>
      </c>
      <c r="C417" s="263">
        <f t="shared" si="92"/>
        <v>0</v>
      </c>
      <c r="D417" s="142"/>
      <c r="E417" s="142"/>
      <c r="F417" s="144"/>
      <c r="G417" s="142"/>
      <c r="H417" s="142"/>
      <c r="I417" s="153"/>
      <c r="J417" s="92">
        <f t="shared" si="94"/>
        <v>0</v>
      </c>
      <c r="K417" s="97">
        <f t="shared" si="93"/>
        <v>0</v>
      </c>
      <c r="L417" s="94">
        <f t="shared" si="95"/>
        <v>0</v>
      </c>
    </row>
    <row r="418" spans="2:12" ht="12.75">
      <c r="B418" s="31" t="s">
        <v>142</v>
      </c>
      <c r="C418" s="262">
        <f t="shared" si="92"/>
        <v>0</v>
      </c>
      <c r="D418" s="142"/>
      <c r="E418" s="142"/>
      <c r="F418" s="144"/>
      <c r="G418" s="142"/>
      <c r="H418" s="142"/>
      <c r="I418" s="153"/>
      <c r="J418" s="92">
        <f t="shared" si="94"/>
        <v>0</v>
      </c>
      <c r="K418" s="97">
        <f t="shared" si="93"/>
        <v>0</v>
      </c>
      <c r="L418" s="94">
        <f t="shared" si="95"/>
        <v>0</v>
      </c>
    </row>
    <row r="419" spans="2:12" ht="12.75">
      <c r="B419" s="31" t="s">
        <v>143</v>
      </c>
      <c r="C419" s="262">
        <f t="shared" si="92"/>
        <v>0</v>
      </c>
      <c r="D419" s="142"/>
      <c r="E419" s="142"/>
      <c r="F419" s="144"/>
      <c r="G419" s="142"/>
      <c r="H419" s="142"/>
      <c r="I419" s="153"/>
      <c r="J419" s="92">
        <f t="shared" si="94"/>
        <v>0</v>
      </c>
      <c r="K419" s="93">
        <f t="shared" si="93"/>
        <v>0</v>
      </c>
      <c r="L419" s="94">
        <f t="shared" si="95"/>
        <v>0</v>
      </c>
    </row>
    <row r="420" spans="2:12" ht="12.75">
      <c r="B420" s="31" t="s">
        <v>144</v>
      </c>
      <c r="C420" s="263">
        <f t="shared" si="92"/>
        <v>0</v>
      </c>
      <c r="D420" s="142"/>
      <c r="E420" s="142"/>
      <c r="F420" s="144"/>
      <c r="G420" s="142"/>
      <c r="H420" s="142"/>
      <c r="I420" s="153"/>
      <c r="J420" s="92">
        <f t="shared" si="94"/>
        <v>0</v>
      </c>
      <c r="K420" s="97">
        <f t="shared" si="93"/>
        <v>0</v>
      </c>
      <c r="L420" s="94">
        <f t="shared" si="95"/>
        <v>0</v>
      </c>
    </row>
    <row r="421" ht="12">
      <c r="C421" s="31"/>
    </row>
    <row r="422" spans="3:12" ht="12.75">
      <c r="C422" s="267" t="s">
        <v>119</v>
      </c>
      <c r="D422" s="268"/>
      <c r="E422" s="268"/>
      <c r="F422" s="268"/>
      <c r="G422" s="268"/>
      <c r="H422" s="268"/>
      <c r="I422" s="268"/>
      <c r="J422" s="268"/>
      <c r="K422" s="268"/>
      <c r="L422" s="269"/>
    </row>
    <row r="423" spans="2:12" ht="12.75">
      <c r="B423" s="31" t="s">
        <v>397</v>
      </c>
      <c r="C423" s="262">
        <f aca="true" t="shared" si="96" ref="C423:C454">C5</f>
        <v>0</v>
      </c>
      <c r="D423" s="142"/>
      <c r="E423" s="142"/>
      <c r="F423" s="144"/>
      <c r="G423" s="142"/>
      <c r="H423" s="142"/>
      <c r="I423" s="153"/>
      <c r="J423" s="92">
        <f>IF(G423&gt;0,(D423*(F423/G423)),0)</f>
        <v>0</v>
      </c>
      <c r="K423" s="93">
        <f aca="true" t="shared" si="97" ref="K423:K454">K5</f>
        <v>0</v>
      </c>
      <c r="L423" s="94">
        <f>IF(K423&gt;0,((J423/K423)*I423),0)</f>
        <v>0</v>
      </c>
    </row>
    <row r="424" spans="2:12" ht="12.75">
      <c r="B424" s="31" t="s">
        <v>398</v>
      </c>
      <c r="C424" s="263">
        <f t="shared" si="96"/>
        <v>0</v>
      </c>
      <c r="D424" s="142"/>
      <c r="E424" s="142"/>
      <c r="F424" s="144"/>
      <c r="G424" s="142"/>
      <c r="H424" s="142"/>
      <c r="I424" s="153"/>
      <c r="J424" s="92">
        <f aca="true" t="shared" si="98" ref="J424:J434">IF(G424&gt;0,(D424*(F424/G424)),0)</f>
        <v>0</v>
      </c>
      <c r="K424" s="97">
        <f t="shared" si="97"/>
        <v>0</v>
      </c>
      <c r="L424" s="94">
        <f aca="true" t="shared" si="99" ref="L424:L434">IF(K424&gt;0,((J424/K424)*I424),0)</f>
        <v>0</v>
      </c>
    </row>
    <row r="425" spans="2:12" ht="12.75">
      <c r="B425" s="31" t="s">
        <v>399</v>
      </c>
      <c r="C425" s="262">
        <f t="shared" si="96"/>
        <v>0</v>
      </c>
      <c r="D425" s="142"/>
      <c r="E425" s="142"/>
      <c r="F425" s="144"/>
      <c r="G425" s="142"/>
      <c r="H425" s="142"/>
      <c r="I425" s="153"/>
      <c r="J425" s="92">
        <f t="shared" si="98"/>
        <v>0</v>
      </c>
      <c r="K425" s="97">
        <f t="shared" si="97"/>
        <v>0</v>
      </c>
      <c r="L425" s="94">
        <f t="shared" si="99"/>
        <v>0</v>
      </c>
    </row>
    <row r="426" spans="2:12" ht="12.75">
      <c r="B426" s="31" t="s">
        <v>400</v>
      </c>
      <c r="C426" s="262">
        <f t="shared" si="96"/>
        <v>0</v>
      </c>
      <c r="D426" s="142"/>
      <c r="E426" s="142"/>
      <c r="F426" s="144"/>
      <c r="G426" s="142"/>
      <c r="H426" s="142"/>
      <c r="I426" s="153"/>
      <c r="J426" s="92">
        <f t="shared" si="98"/>
        <v>0</v>
      </c>
      <c r="K426" s="93">
        <f t="shared" si="97"/>
        <v>0</v>
      </c>
      <c r="L426" s="94">
        <f t="shared" si="99"/>
        <v>0</v>
      </c>
    </row>
    <row r="427" spans="2:12" ht="12.75">
      <c r="B427" s="31" t="s">
        <v>401</v>
      </c>
      <c r="C427" s="263">
        <f t="shared" si="96"/>
        <v>0</v>
      </c>
      <c r="D427" s="142"/>
      <c r="E427" s="142"/>
      <c r="F427" s="144"/>
      <c r="G427" s="142"/>
      <c r="H427" s="142"/>
      <c r="I427" s="153"/>
      <c r="J427" s="92">
        <f t="shared" si="98"/>
        <v>0</v>
      </c>
      <c r="K427" s="97">
        <f t="shared" si="97"/>
        <v>0</v>
      </c>
      <c r="L427" s="94">
        <f t="shared" si="99"/>
        <v>0</v>
      </c>
    </row>
    <row r="428" spans="2:12" ht="12.75">
      <c r="B428" s="31" t="s">
        <v>402</v>
      </c>
      <c r="C428" s="262">
        <f t="shared" si="96"/>
        <v>0</v>
      </c>
      <c r="D428" s="142"/>
      <c r="E428" s="142"/>
      <c r="F428" s="144"/>
      <c r="G428" s="142"/>
      <c r="H428" s="142"/>
      <c r="I428" s="153"/>
      <c r="J428" s="92">
        <f t="shared" si="98"/>
        <v>0</v>
      </c>
      <c r="K428" s="97">
        <f t="shared" si="97"/>
        <v>0</v>
      </c>
      <c r="L428" s="94">
        <f t="shared" si="99"/>
        <v>0</v>
      </c>
    </row>
    <row r="429" spans="2:12" ht="12.75">
      <c r="B429" s="31" t="s">
        <v>403</v>
      </c>
      <c r="C429" s="262">
        <f t="shared" si="96"/>
        <v>0</v>
      </c>
      <c r="D429" s="142"/>
      <c r="E429" s="142"/>
      <c r="F429" s="144"/>
      <c r="G429" s="142"/>
      <c r="H429" s="142"/>
      <c r="I429" s="153"/>
      <c r="J429" s="92">
        <f t="shared" si="98"/>
        <v>0</v>
      </c>
      <c r="K429" s="93">
        <f t="shared" si="97"/>
        <v>0</v>
      </c>
      <c r="L429" s="94">
        <f t="shared" si="99"/>
        <v>0</v>
      </c>
    </row>
    <row r="430" spans="2:12" ht="12.75">
      <c r="B430" s="31" t="s">
        <v>404</v>
      </c>
      <c r="C430" s="263">
        <f t="shared" si="96"/>
        <v>0</v>
      </c>
      <c r="D430" s="142"/>
      <c r="E430" s="142"/>
      <c r="F430" s="144"/>
      <c r="G430" s="142"/>
      <c r="H430" s="142"/>
      <c r="I430" s="153"/>
      <c r="J430" s="92">
        <f t="shared" si="98"/>
        <v>0</v>
      </c>
      <c r="K430" s="97">
        <f t="shared" si="97"/>
        <v>0</v>
      </c>
      <c r="L430" s="94">
        <f t="shared" si="99"/>
        <v>0</v>
      </c>
    </row>
    <row r="431" spans="2:12" ht="12.75">
      <c r="B431" s="31" t="s">
        <v>405</v>
      </c>
      <c r="C431" s="262">
        <f t="shared" si="96"/>
        <v>0</v>
      </c>
      <c r="D431" s="142"/>
      <c r="E431" s="142"/>
      <c r="F431" s="144"/>
      <c r="G431" s="142"/>
      <c r="H431" s="142"/>
      <c r="I431" s="153"/>
      <c r="J431" s="92">
        <f t="shared" si="98"/>
        <v>0</v>
      </c>
      <c r="K431" s="97">
        <f t="shared" si="97"/>
        <v>0</v>
      </c>
      <c r="L431" s="94">
        <f t="shared" si="99"/>
        <v>0</v>
      </c>
    </row>
    <row r="432" spans="2:12" ht="12.75">
      <c r="B432" s="31" t="s">
        <v>406</v>
      </c>
      <c r="C432" s="262">
        <f t="shared" si="96"/>
        <v>0</v>
      </c>
      <c r="D432" s="142"/>
      <c r="E432" s="142"/>
      <c r="F432" s="144"/>
      <c r="G432" s="142"/>
      <c r="H432" s="142"/>
      <c r="I432" s="153"/>
      <c r="J432" s="92">
        <f t="shared" si="98"/>
        <v>0</v>
      </c>
      <c r="K432" s="93">
        <f t="shared" si="97"/>
        <v>0</v>
      </c>
      <c r="L432" s="94">
        <f t="shared" si="99"/>
        <v>0</v>
      </c>
    </row>
    <row r="433" spans="2:12" ht="12.75">
      <c r="B433" s="31" t="s">
        <v>407</v>
      </c>
      <c r="C433" s="263">
        <f t="shared" si="96"/>
        <v>0</v>
      </c>
      <c r="D433" s="142"/>
      <c r="E433" s="142"/>
      <c r="F433" s="144"/>
      <c r="G433" s="142"/>
      <c r="H433" s="142"/>
      <c r="I433" s="153"/>
      <c r="J433" s="92">
        <f t="shared" si="98"/>
        <v>0</v>
      </c>
      <c r="K433" s="97">
        <f t="shared" si="97"/>
        <v>0</v>
      </c>
      <c r="L433" s="94">
        <f t="shared" si="99"/>
        <v>0</v>
      </c>
    </row>
    <row r="434" spans="2:12" ht="12.75">
      <c r="B434" s="31" t="s">
        <v>408</v>
      </c>
      <c r="C434" s="262">
        <f t="shared" si="96"/>
        <v>0</v>
      </c>
      <c r="D434" s="142"/>
      <c r="E434" s="142"/>
      <c r="F434" s="144"/>
      <c r="G434" s="142"/>
      <c r="H434" s="142"/>
      <c r="I434" s="153"/>
      <c r="J434" s="92">
        <f t="shared" si="98"/>
        <v>0</v>
      </c>
      <c r="K434" s="97">
        <f t="shared" si="97"/>
        <v>0</v>
      </c>
      <c r="L434" s="94">
        <f t="shared" si="99"/>
        <v>0</v>
      </c>
    </row>
    <row r="435" spans="2:12" ht="12.75">
      <c r="B435" s="31" t="s">
        <v>409</v>
      </c>
      <c r="C435" s="262">
        <f t="shared" si="96"/>
        <v>0</v>
      </c>
      <c r="D435" s="142"/>
      <c r="E435" s="142"/>
      <c r="F435" s="144"/>
      <c r="G435" s="142"/>
      <c r="H435" s="142"/>
      <c r="I435" s="153"/>
      <c r="J435" s="92">
        <f>IF(G435&gt;0,(D435*(F435/G435)),0)</f>
        <v>0</v>
      </c>
      <c r="K435" s="93">
        <f t="shared" si="97"/>
        <v>0</v>
      </c>
      <c r="L435" s="94">
        <f>IF(K435&gt;0,((J435/K435)*I435),0)</f>
        <v>0</v>
      </c>
    </row>
    <row r="436" spans="2:12" ht="12.75">
      <c r="B436" s="31" t="s">
        <v>410</v>
      </c>
      <c r="C436" s="263">
        <f t="shared" si="96"/>
        <v>0</v>
      </c>
      <c r="D436" s="142"/>
      <c r="E436" s="142"/>
      <c r="F436" s="144"/>
      <c r="G436" s="142"/>
      <c r="H436" s="142"/>
      <c r="I436" s="153"/>
      <c r="J436" s="92">
        <f aca="true" t="shared" si="100" ref="J436:J447">IF(G436&gt;0,(D436*(F436/G436)),0)</f>
        <v>0</v>
      </c>
      <c r="K436" s="97">
        <f t="shared" si="97"/>
        <v>0</v>
      </c>
      <c r="L436" s="94">
        <f aca="true" t="shared" si="101" ref="L436:L447">IF(K436&gt;0,((J436/K436)*I436),0)</f>
        <v>0</v>
      </c>
    </row>
    <row r="437" spans="2:12" ht="12.75">
      <c r="B437" s="31" t="s">
        <v>411</v>
      </c>
      <c r="C437" s="262">
        <f t="shared" si="96"/>
        <v>0</v>
      </c>
      <c r="D437" s="142"/>
      <c r="E437" s="142"/>
      <c r="F437" s="144"/>
      <c r="G437" s="142"/>
      <c r="H437" s="142"/>
      <c r="I437" s="153"/>
      <c r="J437" s="92">
        <f t="shared" si="100"/>
        <v>0</v>
      </c>
      <c r="K437" s="97">
        <f t="shared" si="97"/>
        <v>0</v>
      </c>
      <c r="L437" s="94">
        <f t="shared" si="101"/>
        <v>0</v>
      </c>
    </row>
    <row r="438" spans="2:12" ht="12.75">
      <c r="B438" s="31" t="s">
        <v>412</v>
      </c>
      <c r="C438" s="262">
        <f t="shared" si="96"/>
        <v>0</v>
      </c>
      <c r="D438" s="142"/>
      <c r="E438" s="142"/>
      <c r="F438" s="144"/>
      <c r="G438" s="142"/>
      <c r="H438" s="142"/>
      <c r="I438" s="153"/>
      <c r="J438" s="92">
        <f t="shared" si="100"/>
        <v>0</v>
      </c>
      <c r="K438" s="93">
        <f t="shared" si="97"/>
        <v>0</v>
      </c>
      <c r="L438" s="94">
        <f t="shared" si="101"/>
        <v>0</v>
      </c>
    </row>
    <row r="439" spans="2:12" ht="12.75">
      <c r="B439" s="31" t="s">
        <v>413</v>
      </c>
      <c r="C439" s="263">
        <f t="shared" si="96"/>
        <v>0</v>
      </c>
      <c r="D439" s="142"/>
      <c r="E439" s="142"/>
      <c r="F439" s="144"/>
      <c r="G439" s="142"/>
      <c r="H439" s="142"/>
      <c r="I439" s="153"/>
      <c r="J439" s="92">
        <f t="shared" si="100"/>
        <v>0</v>
      </c>
      <c r="K439" s="97">
        <f t="shared" si="97"/>
        <v>0</v>
      </c>
      <c r="L439" s="94">
        <f t="shared" si="101"/>
        <v>0</v>
      </c>
    </row>
    <row r="440" spans="2:12" ht="12.75">
      <c r="B440" s="31" t="s">
        <v>414</v>
      </c>
      <c r="C440" s="262">
        <f t="shared" si="96"/>
        <v>0</v>
      </c>
      <c r="D440" s="142"/>
      <c r="E440" s="142"/>
      <c r="F440" s="144"/>
      <c r="G440" s="142"/>
      <c r="H440" s="142"/>
      <c r="I440" s="153"/>
      <c r="J440" s="92">
        <f t="shared" si="100"/>
        <v>0</v>
      </c>
      <c r="K440" s="97">
        <f t="shared" si="97"/>
        <v>0</v>
      </c>
      <c r="L440" s="94">
        <f t="shared" si="101"/>
        <v>0</v>
      </c>
    </row>
    <row r="441" spans="2:12" ht="12.75">
      <c r="B441" s="31" t="s">
        <v>415</v>
      </c>
      <c r="C441" s="262">
        <f t="shared" si="96"/>
        <v>0</v>
      </c>
      <c r="D441" s="142"/>
      <c r="E441" s="142"/>
      <c r="F441" s="144"/>
      <c r="G441" s="142"/>
      <c r="H441" s="142"/>
      <c r="I441" s="153"/>
      <c r="J441" s="92">
        <f t="shared" si="100"/>
        <v>0</v>
      </c>
      <c r="K441" s="93">
        <f t="shared" si="97"/>
        <v>0</v>
      </c>
      <c r="L441" s="94">
        <f t="shared" si="101"/>
        <v>0</v>
      </c>
    </row>
    <row r="442" spans="2:12" ht="12.75">
      <c r="B442" s="31" t="s">
        <v>416</v>
      </c>
      <c r="C442" s="263">
        <f t="shared" si="96"/>
        <v>0</v>
      </c>
      <c r="D442" s="142"/>
      <c r="E442" s="142"/>
      <c r="F442" s="144"/>
      <c r="G442" s="142"/>
      <c r="H442" s="142"/>
      <c r="I442" s="153"/>
      <c r="J442" s="92">
        <f t="shared" si="100"/>
        <v>0</v>
      </c>
      <c r="K442" s="97">
        <f t="shared" si="97"/>
        <v>0</v>
      </c>
      <c r="L442" s="94">
        <f t="shared" si="101"/>
        <v>0</v>
      </c>
    </row>
    <row r="443" spans="2:12" ht="12.75">
      <c r="B443" s="31" t="s">
        <v>417</v>
      </c>
      <c r="C443" s="262">
        <f t="shared" si="96"/>
        <v>0</v>
      </c>
      <c r="D443" s="142"/>
      <c r="E443" s="142"/>
      <c r="F443" s="144"/>
      <c r="G443" s="142"/>
      <c r="H443" s="142"/>
      <c r="I443" s="153"/>
      <c r="J443" s="92">
        <f t="shared" si="100"/>
        <v>0</v>
      </c>
      <c r="K443" s="97">
        <f t="shared" si="97"/>
        <v>0</v>
      </c>
      <c r="L443" s="94">
        <f t="shared" si="101"/>
        <v>0</v>
      </c>
    </row>
    <row r="444" spans="2:12" ht="12.75">
      <c r="B444" s="31" t="s">
        <v>418</v>
      </c>
      <c r="C444" s="262">
        <f t="shared" si="96"/>
        <v>0</v>
      </c>
      <c r="D444" s="142"/>
      <c r="E444" s="142"/>
      <c r="F444" s="144"/>
      <c r="G444" s="142"/>
      <c r="H444" s="142"/>
      <c r="I444" s="153"/>
      <c r="J444" s="92">
        <f t="shared" si="100"/>
        <v>0</v>
      </c>
      <c r="K444" s="93">
        <f t="shared" si="97"/>
        <v>0</v>
      </c>
      <c r="L444" s="94">
        <f t="shared" si="101"/>
        <v>0</v>
      </c>
    </row>
    <row r="445" spans="2:12" ht="12.75">
      <c r="B445" s="31" t="s">
        <v>419</v>
      </c>
      <c r="C445" s="263">
        <f t="shared" si="96"/>
        <v>0</v>
      </c>
      <c r="D445" s="142"/>
      <c r="E445" s="142"/>
      <c r="F445" s="144"/>
      <c r="G445" s="142"/>
      <c r="H445" s="142"/>
      <c r="I445" s="153"/>
      <c r="J445" s="92">
        <f t="shared" si="100"/>
        <v>0</v>
      </c>
      <c r="K445" s="97">
        <f t="shared" si="97"/>
        <v>0</v>
      </c>
      <c r="L445" s="94">
        <f t="shared" si="101"/>
        <v>0</v>
      </c>
    </row>
    <row r="446" spans="2:12" ht="12.75">
      <c r="B446" s="31" t="s">
        <v>420</v>
      </c>
      <c r="C446" s="262">
        <f t="shared" si="96"/>
        <v>0</v>
      </c>
      <c r="D446" s="142"/>
      <c r="E446" s="142"/>
      <c r="F446" s="144"/>
      <c r="G446" s="142"/>
      <c r="H446" s="142"/>
      <c r="I446" s="153"/>
      <c r="J446" s="92">
        <f t="shared" si="100"/>
        <v>0</v>
      </c>
      <c r="K446" s="97">
        <f t="shared" si="97"/>
        <v>0</v>
      </c>
      <c r="L446" s="94">
        <f t="shared" si="101"/>
        <v>0</v>
      </c>
    </row>
    <row r="447" spans="2:12" ht="12.75">
      <c r="B447" s="31" t="s">
        <v>421</v>
      </c>
      <c r="C447" s="262">
        <f t="shared" si="96"/>
        <v>0</v>
      </c>
      <c r="D447" s="142"/>
      <c r="E447" s="142"/>
      <c r="F447" s="144"/>
      <c r="G447" s="142"/>
      <c r="H447" s="142"/>
      <c r="I447" s="153"/>
      <c r="J447" s="92">
        <f t="shared" si="100"/>
        <v>0</v>
      </c>
      <c r="K447" s="93">
        <f t="shared" si="97"/>
        <v>0</v>
      </c>
      <c r="L447" s="94">
        <f t="shared" si="101"/>
        <v>0</v>
      </c>
    </row>
    <row r="448" spans="2:12" ht="12.75">
      <c r="B448" s="31" t="s">
        <v>120</v>
      </c>
      <c r="C448" s="263">
        <f t="shared" si="96"/>
        <v>0</v>
      </c>
      <c r="D448" s="142"/>
      <c r="E448" s="142"/>
      <c r="F448" s="144"/>
      <c r="G448" s="142"/>
      <c r="H448" s="142"/>
      <c r="I448" s="153"/>
      <c r="J448" s="92">
        <f>IF(G448&gt;0,(D448*(F448/G448)),0)</f>
        <v>0</v>
      </c>
      <c r="K448" s="97">
        <f t="shared" si="97"/>
        <v>0</v>
      </c>
      <c r="L448" s="94">
        <f>IF(K448&gt;0,((J448/K448)*I448),0)</f>
        <v>0</v>
      </c>
    </row>
    <row r="449" spans="2:12" ht="12.75">
      <c r="B449" s="31" t="s">
        <v>121</v>
      </c>
      <c r="C449" s="262">
        <f t="shared" si="96"/>
        <v>0</v>
      </c>
      <c r="D449" s="142"/>
      <c r="E449" s="142"/>
      <c r="F449" s="144"/>
      <c r="G449" s="142"/>
      <c r="H449" s="142"/>
      <c r="I449" s="153"/>
      <c r="J449" s="92">
        <f aca="true" t="shared" si="102" ref="J449:J459">IF(G449&gt;0,(D449*(F449/G449)),0)</f>
        <v>0</v>
      </c>
      <c r="K449" s="97">
        <f t="shared" si="97"/>
        <v>0</v>
      </c>
      <c r="L449" s="94">
        <f aca="true" t="shared" si="103" ref="L449:L459">IF(K449&gt;0,((J449/K449)*I449),0)</f>
        <v>0</v>
      </c>
    </row>
    <row r="450" spans="2:12" ht="12.75">
      <c r="B450" s="31" t="s">
        <v>122</v>
      </c>
      <c r="C450" s="262">
        <f t="shared" si="96"/>
        <v>0</v>
      </c>
      <c r="D450" s="142"/>
      <c r="E450" s="142"/>
      <c r="F450" s="144"/>
      <c r="G450" s="142"/>
      <c r="H450" s="142"/>
      <c r="I450" s="153"/>
      <c r="J450" s="92">
        <f t="shared" si="102"/>
        <v>0</v>
      </c>
      <c r="K450" s="93">
        <f t="shared" si="97"/>
        <v>0</v>
      </c>
      <c r="L450" s="94">
        <f t="shared" si="103"/>
        <v>0</v>
      </c>
    </row>
    <row r="451" spans="2:12" ht="12.75">
      <c r="B451" s="31" t="s">
        <v>123</v>
      </c>
      <c r="C451" s="263">
        <f t="shared" si="96"/>
        <v>0</v>
      </c>
      <c r="D451" s="142"/>
      <c r="E451" s="142"/>
      <c r="F451" s="144"/>
      <c r="G451" s="142"/>
      <c r="H451" s="142"/>
      <c r="I451" s="153"/>
      <c r="J451" s="92">
        <f t="shared" si="102"/>
        <v>0</v>
      </c>
      <c r="K451" s="97">
        <f t="shared" si="97"/>
        <v>0</v>
      </c>
      <c r="L451" s="94">
        <f t="shared" si="103"/>
        <v>0</v>
      </c>
    </row>
    <row r="452" spans="2:12" ht="12.75">
      <c r="B452" s="31" t="s">
        <v>124</v>
      </c>
      <c r="C452" s="262">
        <f t="shared" si="96"/>
        <v>0</v>
      </c>
      <c r="D452" s="142"/>
      <c r="E452" s="142"/>
      <c r="F452" s="144"/>
      <c r="G452" s="142"/>
      <c r="H452" s="142"/>
      <c r="I452" s="153"/>
      <c r="J452" s="92">
        <f t="shared" si="102"/>
        <v>0</v>
      </c>
      <c r="K452" s="97">
        <f t="shared" si="97"/>
        <v>0</v>
      </c>
      <c r="L452" s="94">
        <f t="shared" si="103"/>
        <v>0</v>
      </c>
    </row>
    <row r="453" spans="2:12" ht="12.75">
      <c r="B453" s="31" t="s">
        <v>125</v>
      </c>
      <c r="C453" s="262">
        <f t="shared" si="96"/>
        <v>0</v>
      </c>
      <c r="D453" s="142"/>
      <c r="E453" s="142"/>
      <c r="F453" s="144"/>
      <c r="G453" s="142"/>
      <c r="H453" s="142"/>
      <c r="I453" s="153"/>
      <c r="J453" s="92">
        <f t="shared" si="102"/>
        <v>0</v>
      </c>
      <c r="K453" s="93">
        <f t="shared" si="97"/>
        <v>0</v>
      </c>
      <c r="L453" s="94">
        <f t="shared" si="103"/>
        <v>0</v>
      </c>
    </row>
    <row r="454" spans="2:12" ht="12.75">
      <c r="B454" s="31" t="s">
        <v>126</v>
      </c>
      <c r="C454" s="263">
        <f t="shared" si="96"/>
        <v>0</v>
      </c>
      <c r="D454" s="142"/>
      <c r="E454" s="142"/>
      <c r="F454" s="144"/>
      <c r="G454" s="142"/>
      <c r="H454" s="142"/>
      <c r="I454" s="153"/>
      <c r="J454" s="92">
        <f t="shared" si="102"/>
        <v>0</v>
      </c>
      <c r="K454" s="97">
        <f t="shared" si="97"/>
        <v>0</v>
      </c>
      <c r="L454" s="94">
        <f t="shared" si="103"/>
        <v>0</v>
      </c>
    </row>
    <row r="455" spans="2:12" ht="12.75">
      <c r="B455" s="31" t="s">
        <v>127</v>
      </c>
      <c r="C455" s="262">
        <f aca="true" t="shared" si="104" ref="C455:C472">C37</f>
        <v>0</v>
      </c>
      <c r="D455" s="142"/>
      <c r="E455" s="142"/>
      <c r="F455" s="144"/>
      <c r="G455" s="142"/>
      <c r="H455" s="142"/>
      <c r="I455" s="153"/>
      <c r="J455" s="92">
        <f t="shared" si="102"/>
        <v>0</v>
      </c>
      <c r="K455" s="97">
        <f aca="true" t="shared" si="105" ref="K455:K472">K37</f>
        <v>0</v>
      </c>
      <c r="L455" s="94">
        <f t="shared" si="103"/>
        <v>0</v>
      </c>
    </row>
    <row r="456" spans="2:12" ht="12.75">
      <c r="B456" s="31" t="s">
        <v>128</v>
      </c>
      <c r="C456" s="262">
        <f t="shared" si="104"/>
        <v>0</v>
      </c>
      <c r="D456" s="142"/>
      <c r="E456" s="142"/>
      <c r="F456" s="144"/>
      <c r="G456" s="142"/>
      <c r="H456" s="142"/>
      <c r="I456" s="153"/>
      <c r="J456" s="92">
        <f t="shared" si="102"/>
        <v>0</v>
      </c>
      <c r="K456" s="93">
        <f t="shared" si="105"/>
        <v>0</v>
      </c>
      <c r="L456" s="94">
        <f t="shared" si="103"/>
        <v>0</v>
      </c>
    </row>
    <row r="457" spans="2:12" ht="12.75">
      <c r="B457" s="31" t="s">
        <v>129</v>
      </c>
      <c r="C457" s="263">
        <f t="shared" si="104"/>
        <v>0</v>
      </c>
      <c r="D457" s="142"/>
      <c r="E457" s="142"/>
      <c r="F457" s="144"/>
      <c r="G457" s="142"/>
      <c r="H457" s="142"/>
      <c r="I457" s="153"/>
      <c r="J457" s="92">
        <f t="shared" si="102"/>
        <v>0</v>
      </c>
      <c r="K457" s="97">
        <f t="shared" si="105"/>
        <v>0</v>
      </c>
      <c r="L457" s="94">
        <f t="shared" si="103"/>
        <v>0</v>
      </c>
    </row>
    <row r="458" spans="2:12" ht="12.75">
      <c r="B458" s="31" t="s">
        <v>130</v>
      </c>
      <c r="C458" s="262">
        <f t="shared" si="104"/>
        <v>0</v>
      </c>
      <c r="D458" s="142"/>
      <c r="E458" s="142"/>
      <c r="F458" s="144"/>
      <c r="G458" s="142"/>
      <c r="H458" s="142"/>
      <c r="I458" s="153"/>
      <c r="J458" s="92">
        <f t="shared" si="102"/>
        <v>0</v>
      </c>
      <c r="K458" s="97">
        <f t="shared" si="105"/>
        <v>0</v>
      </c>
      <c r="L458" s="94">
        <f t="shared" si="103"/>
        <v>0</v>
      </c>
    </row>
    <row r="459" spans="2:12" ht="12.75">
      <c r="B459" s="31" t="s">
        <v>131</v>
      </c>
      <c r="C459" s="262">
        <f t="shared" si="104"/>
        <v>0</v>
      </c>
      <c r="D459" s="142"/>
      <c r="E459" s="142"/>
      <c r="F459" s="144"/>
      <c r="G459" s="142"/>
      <c r="H459" s="142"/>
      <c r="I459" s="153"/>
      <c r="J459" s="92">
        <f t="shared" si="102"/>
        <v>0</v>
      </c>
      <c r="K459" s="93">
        <f t="shared" si="105"/>
        <v>0</v>
      </c>
      <c r="L459" s="94">
        <f t="shared" si="103"/>
        <v>0</v>
      </c>
    </row>
    <row r="460" spans="2:12" ht="12.75">
      <c r="B460" s="31" t="s">
        <v>132</v>
      </c>
      <c r="C460" s="263">
        <f t="shared" si="104"/>
        <v>0</v>
      </c>
      <c r="D460" s="142"/>
      <c r="E460" s="142"/>
      <c r="F460" s="144"/>
      <c r="G460" s="142"/>
      <c r="H460" s="142"/>
      <c r="I460" s="153"/>
      <c r="J460" s="92">
        <f>IF(G460&gt;0,(D460*(F460/G460)),0)</f>
        <v>0</v>
      </c>
      <c r="K460" s="97">
        <f t="shared" si="105"/>
        <v>0</v>
      </c>
      <c r="L460" s="94">
        <f>IF(K460&gt;0,((J460/K460)*I460),0)</f>
        <v>0</v>
      </c>
    </row>
    <row r="461" spans="2:12" ht="12.75">
      <c r="B461" s="31" t="s">
        <v>133</v>
      </c>
      <c r="C461" s="262">
        <f t="shared" si="104"/>
        <v>0</v>
      </c>
      <c r="D461" s="142"/>
      <c r="E461" s="142"/>
      <c r="F461" s="144"/>
      <c r="G461" s="142"/>
      <c r="H461" s="142"/>
      <c r="I461" s="153"/>
      <c r="J461" s="92">
        <f aca="true" t="shared" si="106" ref="J461:J472">IF(G461&gt;0,(D461*(F461/G461)),0)</f>
        <v>0</v>
      </c>
      <c r="K461" s="97">
        <f t="shared" si="105"/>
        <v>0</v>
      </c>
      <c r="L461" s="94">
        <f aca="true" t="shared" si="107" ref="L461:L472">IF(K461&gt;0,((J461/K461)*I461),0)</f>
        <v>0</v>
      </c>
    </row>
    <row r="462" spans="2:12" ht="12.75">
      <c r="B462" s="31" t="s">
        <v>134</v>
      </c>
      <c r="C462" s="262">
        <f t="shared" si="104"/>
        <v>0</v>
      </c>
      <c r="D462" s="142"/>
      <c r="E462" s="142"/>
      <c r="F462" s="144"/>
      <c r="G462" s="142"/>
      <c r="H462" s="142"/>
      <c r="I462" s="153"/>
      <c r="J462" s="92">
        <f t="shared" si="106"/>
        <v>0</v>
      </c>
      <c r="K462" s="93">
        <f t="shared" si="105"/>
        <v>0</v>
      </c>
      <c r="L462" s="94">
        <f t="shared" si="107"/>
        <v>0</v>
      </c>
    </row>
    <row r="463" spans="2:12" ht="12.75">
      <c r="B463" s="31" t="s">
        <v>135</v>
      </c>
      <c r="C463" s="263">
        <f t="shared" si="104"/>
        <v>0</v>
      </c>
      <c r="D463" s="142"/>
      <c r="E463" s="142"/>
      <c r="F463" s="144"/>
      <c r="G463" s="142"/>
      <c r="H463" s="142"/>
      <c r="I463" s="153"/>
      <c r="J463" s="92">
        <f t="shared" si="106"/>
        <v>0</v>
      </c>
      <c r="K463" s="97">
        <f t="shared" si="105"/>
        <v>0</v>
      </c>
      <c r="L463" s="94">
        <f t="shared" si="107"/>
        <v>0</v>
      </c>
    </row>
    <row r="464" spans="2:12" ht="12.75">
      <c r="B464" s="31" t="s">
        <v>136</v>
      </c>
      <c r="C464" s="262">
        <f t="shared" si="104"/>
        <v>0</v>
      </c>
      <c r="D464" s="142"/>
      <c r="E464" s="142"/>
      <c r="F464" s="144"/>
      <c r="G464" s="142"/>
      <c r="H464" s="142"/>
      <c r="I464" s="153"/>
      <c r="J464" s="92">
        <f t="shared" si="106"/>
        <v>0</v>
      </c>
      <c r="K464" s="97">
        <f t="shared" si="105"/>
        <v>0</v>
      </c>
      <c r="L464" s="94">
        <f t="shared" si="107"/>
        <v>0</v>
      </c>
    </row>
    <row r="465" spans="2:12" ht="12.75">
      <c r="B465" s="31" t="s">
        <v>137</v>
      </c>
      <c r="C465" s="262">
        <f t="shared" si="104"/>
        <v>0</v>
      </c>
      <c r="D465" s="142"/>
      <c r="E465" s="142"/>
      <c r="F465" s="144"/>
      <c r="G465" s="142"/>
      <c r="H465" s="142"/>
      <c r="I465" s="153"/>
      <c r="J465" s="92">
        <f t="shared" si="106"/>
        <v>0</v>
      </c>
      <c r="K465" s="93">
        <f t="shared" si="105"/>
        <v>0</v>
      </c>
      <c r="L465" s="94">
        <f t="shared" si="107"/>
        <v>0</v>
      </c>
    </row>
    <row r="466" spans="2:12" ht="12.75">
      <c r="B466" s="31" t="s">
        <v>138</v>
      </c>
      <c r="C466" s="263">
        <f t="shared" si="104"/>
        <v>0</v>
      </c>
      <c r="D466" s="142"/>
      <c r="E466" s="142"/>
      <c r="F466" s="144"/>
      <c r="G466" s="142"/>
      <c r="H466" s="142"/>
      <c r="I466" s="153"/>
      <c r="J466" s="92">
        <f t="shared" si="106"/>
        <v>0</v>
      </c>
      <c r="K466" s="97">
        <f t="shared" si="105"/>
        <v>0</v>
      </c>
      <c r="L466" s="94">
        <f t="shared" si="107"/>
        <v>0</v>
      </c>
    </row>
    <row r="467" spans="2:12" ht="12.75">
      <c r="B467" s="31" t="s">
        <v>139</v>
      </c>
      <c r="C467" s="262">
        <f t="shared" si="104"/>
        <v>0</v>
      </c>
      <c r="D467" s="142"/>
      <c r="E467" s="142"/>
      <c r="F467" s="144"/>
      <c r="G467" s="142"/>
      <c r="H467" s="142"/>
      <c r="I467" s="153"/>
      <c r="J467" s="92">
        <f t="shared" si="106"/>
        <v>0</v>
      </c>
      <c r="K467" s="97">
        <f t="shared" si="105"/>
        <v>0</v>
      </c>
      <c r="L467" s="94">
        <f t="shared" si="107"/>
        <v>0</v>
      </c>
    </row>
    <row r="468" spans="2:12" ht="12.75">
      <c r="B468" s="31" t="s">
        <v>140</v>
      </c>
      <c r="C468" s="262">
        <f t="shared" si="104"/>
        <v>0</v>
      </c>
      <c r="D468" s="142"/>
      <c r="E468" s="142"/>
      <c r="F468" s="144"/>
      <c r="G468" s="142"/>
      <c r="H468" s="142"/>
      <c r="I468" s="153"/>
      <c r="J468" s="92">
        <f t="shared" si="106"/>
        <v>0</v>
      </c>
      <c r="K468" s="93">
        <f t="shared" si="105"/>
        <v>0</v>
      </c>
      <c r="L468" s="94">
        <f t="shared" si="107"/>
        <v>0</v>
      </c>
    </row>
    <row r="469" spans="2:12" ht="12.75">
      <c r="B469" s="31" t="s">
        <v>141</v>
      </c>
      <c r="C469" s="263">
        <f t="shared" si="104"/>
        <v>0</v>
      </c>
      <c r="D469" s="142"/>
      <c r="E469" s="142"/>
      <c r="F469" s="144"/>
      <c r="G469" s="142"/>
      <c r="H469" s="142"/>
      <c r="I469" s="153"/>
      <c r="J469" s="92">
        <f t="shared" si="106"/>
        <v>0</v>
      </c>
      <c r="K469" s="97">
        <f t="shared" si="105"/>
        <v>0</v>
      </c>
      <c r="L469" s="94">
        <f t="shared" si="107"/>
        <v>0</v>
      </c>
    </row>
    <row r="470" spans="2:12" ht="12.75">
      <c r="B470" s="31" t="s">
        <v>142</v>
      </c>
      <c r="C470" s="262">
        <f t="shared" si="104"/>
        <v>0</v>
      </c>
      <c r="D470" s="142"/>
      <c r="E470" s="142"/>
      <c r="F470" s="144"/>
      <c r="G470" s="142"/>
      <c r="H470" s="142"/>
      <c r="I470" s="153"/>
      <c r="J470" s="92">
        <f t="shared" si="106"/>
        <v>0</v>
      </c>
      <c r="K470" s="97">
        <f t="shared" si="105"/>
        <v>0</v>
      </c>
      <c r="L470" s="94">
        <f t="shared" si="107"/>
        <v>0</v>
      </c>
    </row>
    <row r="471" spans="2:12" ht="12.75">
      <c r="B471" s="31" t="s">
        <v>143</v>
      </c>
      <c r="C471" s="262">
        <f t="shared" si="104"/>
        <v>0</v>
      </c>
      <c r="D471" s="142"/>
      <c r="E471" s="142"/>
      <c r="F471" s="144"/>
      <c r="G471" s="142"/>
      <c r="H471" s="142"/>
      <c r="I471" s="153"/>
      <c r="J471" s="92">
        <f t="shared" si="106"/>
        <v>0</v>
      </c>
      <c r="K471" s="93">
        <f t="shared" si="105"/>
        <v>0</v>
      </c>
      <c r="L471" s="94">
        <f t="shared" si="107"/>
        <v>0</v>
      </c>
    </row>
    <row r="472" spans="2:12" ht="12.75">
      <c r="B472" s="31" t="s">
        <v>144</v>
      </c>
      <c r="C472" s="263">
        <f t="shared" si="104"/>
        <v>0</v>
      </c>
      <c r="D472" s="142"/>
      <c r="E472" s="142"/>
      <c r="F472" s="144"/>
      <c r="G472" s="142"/>
      <c r="H472" s="142"/>
      <c r="I472" s="153"/>
      <c r="J472" s="92">
        <f t="shared" si="106"/>
        <v>0</v>
      </c>
      <c r="K472" s="97">
        <f t="shared" si="105"/>
        <v>0</v>
      </c>
      <c r="L472" s="94">
        <f t="shared" si="107"/>
        <v>0</v>
      </c>
    </row>
    <row r="473" ht="12">
      <c r="C473" s="31"/>
    </row>
    <row r="474" spans="3:12" ht="12.75">
      <c r="C474" s="267" t="s">
        <v>119</v>
      </c>
      <c r="D474" s="268"/>
      <c r="E474" s="268"/>
      <c r="F474" s="268"/>
      <c r="G474" s="268"/>
      <c r="H474" s="268"/>
      <c r="I474" s="268"/>
      <c r="J474" s="268"/>
      <c r="K474" s="268"/>
      <c r="L474" s="269"/>
    </row>
    <row r="475" spans="2:12" ht="12.75">
      <c r="B475" s="31" t="s">
        <v>397</v>
      </c>
      <c r="C475" s="262">
        <f aca="true" t="shared" si="108" ref="C475:C506">C5</f>
        <v>0</v>
      </c>
      <c r="D475" s="142"/>
      <c r="E475" s="142"/>
      <c r="F475" s="144"/>
      <c r="G475" s="142"/>
      <c r="H475" s="142"/>
      <c r="I475" s="153"/>
      <c r="J475" s="92">
        <f>IF(G475&gt;0,(D475*(F475/G475)),0)</f>
        <v>0</v>
      </c>
      <c r="K475" s="93">
        <f aca="true" t="shared" si="109" ref="K475:K506">K5</f>
        <v>0</v>
      </c>
      <c r="L475" s="94">
        <f>IF(K475&gt;0,((J475/K475)*I475),0)</f>
        <v>0</v>
      </c>
    </row>
    <row r="476" spans="2:12" ht="12.75">
      <c r="B476" s="31" t="s">
        <v>398</v>
      </c>
      <c r="C476" s="263">
        <f t="shared" si="108"/>
        <v>0</v>
      </c>
      <c r="D476" s="142"/>
      <c r="E476" s="142"/>
      <c r="F476" s="144"/>
      <c r="G476" s="142"/>
      <c r="H476" s="142"/>
      <c r="I476" s="153"/>
      <c r="J476" s="92">
        <f aca="true" t="shared" si="110" ref="J476:J486">IF(G476&gt;0,(D476*(F476/G476)),0)</f>
        <v>0</v>
      </c>
      <c r="K476" s="97">
        <f t="shared" si="109"/>
        <v>0</v>
      </c>
      <c r="L476" s="94">
        <f aca="true" t="shared" si="111" ref="L476:L486">IF(K476&gt;0,((J476/K476)*I476),0)</f>
        <v>0</v>
      </c>
    </row>
    <row r="477" spans="2:12" ht="12.75">
      <c r="B477" s="31" t="s">
        <v>399</v>
      </c>
      <c r="C477" s="262">
        <f t="shared" si="108"/>
        <v>0</v>
      </c>
      <c r="D477" s="142"/>
      <c r="E477" s="142"/>
      <c r="F477" s="144"/>
      <c r="G477" s="142"/>
      <c r="H477" s="142"/>
      <c r="I477" s="153"/>
      <c r="J477" s="92">
        <f t="shared" si="110"/>
        <v>0</v>
      </c>
      <c r="K477" s="97">
        <f t="shared" si="109"/>
        <v>0</v>
      </c>
      <c r="L477" s="94">
        <f t="shared" si="111"/>
        <v>0</v>
      </c>
    </row>
    <row r="478" spans="2:12" ht="12.75">
      <c r="B478" s="31" t="s">
        <v>400</v>
      </c>
      <c r="C478" s="262">
        <f t="shared" si="108"/>
        <v>0</v>
      </c>
      <c r="D478" s="142"/>
      <c r="E478" s="142"/>
      <c r="F478" s="144"/>
      <c r="G478" s="142"/>
      <c r="H478" s="142"/>
      <c r="I478" s="153"/>
      <c r="J478" s="92">
        <f t="shared" si="110"/>
        <v>0</v>
      </c>
      <c r="K478" s="93">
        <f t="shared" si="109"/>
        <v>0</v>
      </c>
      <c r="L478" s="94">
        <f t="shared" si="111"/>
        <v>0</v>
      </c>
    </row>
    <row r="479" spans="2:12" ht="12.75">
      <c r="B479" s="31" t="s">
        <v>401</v>
      </c>
      <c r="C479" s="263">
        <f t="shared" si="108"/>
        <v>0</v>
      </c>
      <c r="D479" s="142"/>
      <c r="E479" s="142"/>
      <c r="F479" s="144"/>
      <c r="G479" s="142"/>
      <c r="H479" s="142"/>
      <c r="I479" s="153"/>
      <c r="J479" s="92">
        <f t="shared" si="110"/>
        <v>0</v>
      </c>
      <c r="K479" s="97">
        <f t="shared" si="109"/>
        <v>0</v>
      </c>
      <c r="L479" s="94">
        <f t="shared" si="111"/>
        <v>0</v>
      </c>
    </row>
    <row r="480" spans="2:12" ht="12.75">
      <c r="B480" s="31" t="s">
        <v>402</v>
      </c>
      <c r="C480" s="262">
        <f t="shared" si="108"/>
        <v>0</v>
      </c>
      <c r="D480" s="142"/>
      <c r="E480" s="142"/>
      <c r="F480" s="144"/>
      <c r="G480" s="142"/>
      <c r="H480" s="142"/>
      <c r="I480" s="153"/>
      <c r="J480" s="92">
        <f t="shared" si="110"/>
        <v>0</v>
      </c>
      <c r="K480" s="97">
        <f t="shared" si="109"/>
        <v>0</v>
      </c>
      <c r="L480" s="94">
        <f t="shared" si="111"/>
        <v>0</v>
      </c>
    </row>
    <row r="481" spans="2:12" ht="12.75">
      <c r="B481" s="31" t="s">
        <v>403</v>
      </c>
      <c r="C481" s="262">
        <f t="shared" si="108"/>
        <v>0</v>
      </c>
      <c r="D481" s="142"/>
      <c r="E481" s="142"/>
      <c r="F481" s="144"/>
      <c r="G481" s="142"/>
      <c r="H481" s="142"/>
      <c r="I481" s="153"/>
      <c r="J481" s="92">
        <f t="shared" si="110"/>
        <v>0</v>
      </c>
      <c r="K481" s="93">
        <f t="shared" si="109"/>
        <v>0</v>
      </c>
      <c r="L481" s="94">
        <f t="shared" si="111"/>
        <v>0</v>
      </c>
    </row>
    <row r="482" spans="2:12" ht="12.75">
      <c r="B482" s="31" t="s">
        <v>404</v>
      </c>
      <c r="C482" s="263">
        <f t="shared" si="108"/>
        <v>0</v>
      </c>
      <c r="D482" s="142"/>
      <c r="E482" s="142"/>
      <c r="F482" s="144"/>
      <c r="G482" s="142"/>
      <c r="H482" s="142"/>
      <c r="I482" s="153"/>
      <c r="J482" s="92">
        <f t="shared" si="110"/>
        <v>0</v>
      </c>
      <c r="K482" s="97">
        <f t="shared" si="109"/>
        <v>0</v>
      </c>
      <c r="L482" s="94">
        <f t="shared" si="111"/>
        <v>0</v>
      </c>
    </row>
    <row r="483" spans="2:12" ht="12.75">
      <c r="B483" s="31" t="s">
        <v>405</v>
      </c>
      <c r="C483" s="262">
        <f t="shared" si="108"/>
        <v>0</v>
      </c>
      <c r="D483" s="142"/>
      <c r="E483" s="142"/>
      <c r="F483" s="144"/>
      <c r="G483" s="142"/>
      <c r="H483" s="142"/>
      <c r="I483" s="153"/>
      <c r="J483" s="92">
        <f t="shared" si="110"/>
        <v>0</v>
      </c>
      <c r="K483" s="97">
        <f t="shared" si="109"/>
        <v>0</v>
      </c>
      <c r="L483" s="94">
        <f t="shared" si="111"/>
        <v>0</v>
      </c>
    </row>
    <row r="484" spans="2:12" ht="12.75">
      <c r="B484" s="31" t="s">
        <v>406</v>
      </c>
      <c r="C484" s="262">
        <f t="shared" si="108"/>
        <v>0</v>
      </c>
      <c r="D484" s="142"/>
      <c r="E484" s="142"/>
      <c r="F484" s="144"/>
      <c r="G484" s="142"/>
      <c r="H484" s="142"/>
      <c r="I484" s="153"/>
      <c r="J484" s="92">
        <f t="shared" si="110"/>
        <v>0</v>
      </c>
      <c r="K484" s="93">
        <f t="shared" si="109"/>
        <v>0</v>
      </c>
      <c r="L484" s="94">
        <f t="shared" si="111"/>
        <v>0</v>
      </c>
    </row>
    <row r="485" spans="2:12" ht="12.75">
      <c r="B485" s="31" t="s">
        <v>407</v>
      </c>
      <c r="C485" s="263">
        <f t="shared" si="108"/>
        <v>0</v>
      </c>
      <c r="D485" s="142"/>
      <c r="E485" s="142"/>
      <c r="F485" s="144"/>
      <c r="G485" s="142"/>
      <c r="H485" s="142"/>
      <c r="I485" s="153"/>
      <c r="J485" s="92">
        <f t="shared" si="110"/>
        <v>0</v>
      </c>
      <c r="K485" s="97">
        <f t="shared" si="109"/>
        <v>0</v>
      </c>
      <c r="L485" s="94">
        <f t="shared" si="111"/>
        <v>0</v>
      </c>
    </row>
    <row r="486" spans="2:12" ht="12.75">
      <c r="B486" s="31" t="s">
        <v>408</v>
      </c>
      <c r="C486" s="262">
        <f t="shared" si="108"/>
        <v>0</v>
      </c>
      <c r="D486" s="142"/>
      <c r="E486" s="142"/>
      <c r="F486" s="144"/>
      <c r="G486" s="142"/>
      <c r="H486" s="142"/>
      <c r="I486" s="153"/>
      <c r="J486" s="92">
        <f t="shared" si="110"/>
        <v>0</v>
      </c>
      <c r="K486" s="97">
        <f t="shared" si="109"/>
        <v>0</v>
      </c>
      <c r="L486" s="94">
        <f t="shared" si="111"/>
        <v>0</v>
      </c>
    </row>
    <row r="487" spans="2:12" ht="12.75">
      <c r="B487" s="31" t="s">
        <v>409</v>
      </c>
      <c r="C487" s="262">
        <f t="shared" si="108"/>
        <v>0</v>
      </c>
      <c r="D487" s="142"/>
      <c r="E487" s="142"/>
      <c r="F487" s="144"/>
      <c r="G487" s="142"/>
      <c r="H487" s="142"/>
      <c r="I487" s="153"/>
      <c r="J487" s="92">
        <f>IF(G487&gt;0,(D487*(F487/G487)),0)</f>
        <v>0</v>
      </c>
      <c r="K487" s="93">
        <f t="shared" si="109"/>
        <v>0</v>
      </c>
      <c r="L487" s="94">
        <f>IF(K487&gt;0,((J487/K487)*I487),0)</f>
        <v>0</v>
      </c>
    </row>
    <row r="488" spans="2:12" ht="12.75">
      <c r="B488" s="31" t="s">
        <v>410</v>
      </c>
      <c r="C488" s="263">
        <f t="shared" si="108"/>
        <v>0</v>
      </c>
      <c r="D488" s="142"/>
      <c r="E488" s="142"/>
      <c r="F488" s="144"/>
      <c r="G488" s="142"/>
      <c r="H488" s="142"/>
      <c r="I488" s="153"/>
      <c r="J488" s="92">
        <f aca="true" t="shared" si="112" ref="J488:J499">IF(G488&gt;0,(D488*(F488/G488)),0)</f>
        <v>0</v>
      </c>
      <c r="K488" s="97">
        <f t="shared" si="109"/>
        <v>0</v>
      </c>
      <c r="L488" s="94">
        <f aca="true" t="shared" si="113" ref="L488:L499">IF(K488&gt;0,((J488/K488)*I488),0)</f>
        <v>0</v>
      </c>
    </row>
    <row r="489" spans="2:12" ht="12.75">
      <c r="B489" s="31" t="s">
        <v>411</v>
      </c>
      <c r="C489" s="262">
        <f t="shared" si="108"/>
        <v>0</v>
      </c>
      <c r="D489" s="142"/>
      <c r="E489" s="142"/>
      <c r="F489" s="144"/>
      <c r="G489" s="142"/>
      <c r="H489" s="142"/>
      <c r="I489" s="153"/>
      <c r="J489" s="92">
        <f t="shared" si="112"/>
        <v>0</v>
      </c>
      <c r="K489" s="97">
        <f t="shared" si="109"/>
        <v>0</v>
      </c>
      <c r="L489" s="94">
        <f t="shared" si="113"/>
        <v>0</v>
      </c>
    </row>
    <row r="490" spans="2:12" ht="12.75">
      <c r="B490" s="31" t="s">
        <v>412</v>
      </c>
      <c r="C490" s="262">
        <f t="shared" si="108"/>
        <v>0</v>
      </c>
      <c r="D490" s="142"/>
      <c r="E490" s="142"/>
      <c r="F490" s="144"/>
      <c r="G490" s="142"/>
      <c r="H490" s="142"/>
      <c r="I490" s="153"/>
      <c r="J490" s="92">
        <f t="shared" si="112"/>
        <v>0</v>
      </c>
      <c r="K490" s="93">
        <f t="shared" si="109"/>
        <v>0</v>
      </c>
      <c r="L490" s="94">
        <f t="shared" si="113"/>
        <v>0</v>
      </c>
    </row>
    <row r="491" spans="2:12" ht="12.75">
      <c r="B491" s="31" t="s">
        <v>413</v>
      </c>
      <c r="C491" s="263">
        <f t="shared" si="108"/>
        <v>0</v>
      </c>
      <c r="D491" s="142"/>
      <c r="E491" s="142"/>
      <c r="F491" s="144"/>
      <c r="G491" s="142"/>
      <c r="H491" s="142"/>
      <c r="I491" s="153"/>
      <c r="J491" s="92">
        <f t="shared" si="112"/>
        <v>0</v>
      </c>
      <c r="K491" s="97">
        <f t="shared" si="109"/>
        <v>0</v>
      </c>
      <c r="L491" s="94">
        <f t="shared" si="113"/>
        <v>0</v>
      </c>
    </row>
    <row r="492" spans="2:12" ht="12.75">
      <c r="B492" s="31" t="s">
        <v>414</v>
      </c>
      <c r="C492" s="262">
        <f t="shared" si="108"/>
        <v>0</v>
      </c>
      <c r="D492" s="142"/>
      <c r="E492" s="142"/>
      <c r="F492" s="144"/>
      <c r="G492" s="142"/>
      <c r="H492" s="142"/>
      <c r="I492" s="153"/>
      <c r="J492" s="92">
        <f t="shared" si="112"/>
        <v>0</v>
      </c>
      <c r="K492" s="97">
        <f t="shared" si="109"/>
        <v>0</v>
      </c>
      <c r="L492" s="94">
        <f t="shared" si="113"/>
        <v>0</v>
      </c>
    </row>
    <row r="493" spans="2:12" ht="12.75">
      <c r="B493" s="31" t="s">
        <v>415</v>
      </c>
      <c r="C493" s="262">
        <f t="shared" si="108"/>
        <v>0</v>
      </c>
      <c r="D493" s="142"/>
      <c r="E493" s="142"/>
      <c r="F493" s="144"/>
      <c r="G493" s="142"/>
      <c r="H493" s="142"/>
      <c r="I493" s="153"/>
      <c r="J493" s="92">
        <f t="shared" si="112"/>
        <v>0</v>
      </c>
      <c r="K493" s="93">
        <f t="shared" si="109"/>
        <v>0</v>
      </c>
      <c r="L493" s="94">
        <f t="shared" si="113"/>
        <v>0</v>
      </c>
    </row>
    <row r="494" spans="2:12" ht="12.75">
      <c r="B494" s="31" t="s">
        <v>416</v>
      </c>
      <c r="C494" s="263">
        <f t="shared" si="108"/>
        <v>0</v>
      </c>
      <c r="D494" s="142"/>
      <c r="E494" s="142"/>
      <c r="F494" s="144"/>
      <c r="G494" s="142"/>
      <c r="H494" s="142"/>
      <c r="I494" s="153"/>
      <c r="J494" s="92">
        <f t="shared" si="112"/>
        <v>0</v>
      </c>
      <c r="K494" s="97">
        <f t="shared" si="109"/>
        <v>0</v>
      </c>
      <c r="L494" s="94">
        <f t="shared" si="113"/>
        <v>0</v>
      </c>
    </row>
    <row r="495" spans="2:12" ht="12.75">
      <c r="B495" s="31" t="s">
        <v>417</v>
      </c>
      <c r="C495" s="262">
        <f t="shared" si="108"/>
        <v>0</v>
      </c>
      <c r="D495" s="142"/>
      <c r="E495" s="142"/>
      <c r="F495" s="144"/>
      <c r="G495" s="142"/>
      <c r="H495" s="142"/>
      <c r="I495" s="153"/>
      <c r="J495" s="92">
        <f t="shared" si="112"/>
        <v>0</v>
      </c>
      <c r="K495" s="97">
        <f t="shared" si="109"/>
        <v>0</v>
      </c>
      <c r="L495" s="94">
        <f t="shared" si="113"/>
        <v>0</v>
      </c>
    </row>
    <row r="496" spans="2:12" ht="12.75">
      <c r="B496" s="31" t="s">
        <v>418</v>
      </c>
      <c r="C496" s="262">
        <f t="shared" si="108"/>
        <v>0</v>
      </c>
      <c r="D496" s="142"/>
      <c r="E496" s="142"/>
      <c r="F496" s="144"/>
      <c r="G496" s="142"/>
      <c r="H496" s="142"/>
      <c r="I496" s="153"/>
      <c r="J496" s="92">
        <f t="shared" si="112"/>
        <v>0</v>
      </c>
      <c r="K496" s="93">
        <f t="shared" si="109"/>
        <v>0</v>
      </c>
      <c r="L496" s="94">
        <f t="shared" si="113"/>
        <v>0</v>
      </c>
    </row>
    <row r="497" spans="2:12" ht="12.75">
      <c r="B497" s="31" t="s">
        <v>419</v>
      </c>
      <c r="C497" s="263">
        <f t="shared" si="108"/>
        <v>0</v>
      </c>
      <c r="D497" s="142"/>
      <c r="E497" s="142"/>
      <c r="F497" s="144"/>
      <c r="G497" s="142"/>
      <c r="H497" s="142"/>
      <c r="I497" s="153"/>
      <c r="J497" s="92">
        <f t="shared" si="112"/>
        <v>0</v>
      </c>
      <c r="K497" s="97">
        <f t="shared" si="109"/>
        <v>0</v>
      </c>
      <c r="L497" s="94">
        <f t="shared" si="113"/>
        <v>0</v>
      </c>
    </row>
    <row r="498" spans="2:12" ht="12.75">
      <c r="B498" s="31" t="s">
        <v>420</v>
      </c>
      <c r="C498" s="262">
        <f t="shared" si="108"/>
        <v>0</v>
      </c>
      <c r="D498" s="142"/>
      <c r="E498" s="142"/>
      <c r="F498" s="144"/>
      <c r="G498" s="142"/>
      <c r="H498" s="142"/>
      <c r="I498" s="153"/>
      <c r="J498" s="92">
        <f t="shared" si="112"/>
        <v>0</v>
      </c>
      <c r="K498" s="97">
        <f t="shared" si="109"/>
        <v>0</v>
      </c>
      <c r="L498" s="94">
        <f t="shared" si="113"/>
        <v>0</v>
      </c>
    </row>
    <row r="499" spans="2:12" ht="12.75">
      <c r="B499" s="31" t="s">
        <v>421</v>
      </c>
      <c r="C499" s="262">
        <f t="shared" si="108"/>
        <v>0</v>
      </c>
      <c r="D499" s="142"/>
      <c r="E499" s="142"/>
      <c r="F499" s="144"/>
      <c r="G499" s="142"/>
      <c r="H499" s="142"/>
      <c r="I499" s="153"/>
      <c r="J499" s="92">
        <f t="shared" si="112"/>
        <v>0</v>
      </c>
      <c r="K499" s="93">
        <f t="shared" si="109"/>
        <v>0</v>
      </c>
      <c r="L499" s="94">
        <f t="shared" si="113"/>
        <v>0</v>
      </c>
    </row>
    <row r="500" spans="2:12" ht="12.75">
      <c r="B500" s="31" t="s">
        <v>120</v>
      </c>
      <c r="C500" s="263">
        <f t="shared" si="108"/>
        <v>0</v>
      </c>
      <c r="D500" s="142"/>
      <c r="E500" s="142"/>
      <c r="F500" s="144"/>
      <c r="G500" s="142"/>
      <c r="H500" s="142"/>
      <c r="I500" s="153"/>
      <c r="J500" s="92">
        <f>IF(G500&gt;0,(D500*(F500/G500)),0)</f>
        <v>0</v>
      </c>
      <c r="K500" s="97">
        <f t="shared" si="109"/>
        <v>0</v>
      </c>
      <c r="L500" s="94">
        <f>IF(K500&gt;0,((J500/K500)*I500),0)</f>
        <v>0</v>
      </c>
    </row>
    <row r="501" spans="2:12" ht="12.75">
      <c r="B501" s="31" t="s">
        <v>121</v>
      </c>
      <c r="C501" s="262">
        <f t="shared" si="108"/>
        <v>0</v>
      </c>
      <c r="D501" s="142"/>
      <c r="E501" s="142"/>
      <c r="F501" s="144"/>
      <c r="G501" s="142"/>
      <c r="H501" s="142"/>
      <c r="I501" s="153"/>
      <c r="J501" s="92">
        <f aca="true" t="shared" si="114" ref="J501:J511">IF(G501&gt;0,(D501*(F501/G501)),0)</f>
        <v>0</v>
      </c>
      <c r="K501" s="97">
        <f t="shared" si="109"/>
        <v>0</v>
      </c>
      <c r="L501" s="94">
        <f aca="true" t="shared" si="115" ref="L501:L511">IF(K501&gt;0,((J501/K501)*I501),0)</f>
        <v>0</v>
      </c>
    </row>
    <row r="502" spans="2:12" ht="12.75">
      <c r="B502" s="31" t="s">
        <v>122</v>
      </c>
      <c r="C502" s="262">
        <f t="shared" si="108"/>
        <v>0</v>
      </c>
      <c r="D502" s="142"/>
      <c r="E502" s="142"/>
      <c r="F502" s="144"/>
      <c r="G502" s="142"/>
      <c r="H502" s="142"/>
      <c r="I502" s="153"/>
      <c r="J502" s="92">
        <f t="shared" si="114"/>
        <v>0</v>
      </c>
      <c r="K502" s="93">
        <f t="shared" si="109"/>
        <v>0</v>
      </c>
      <c r="L502" s="94">
        <f t="shared" si="115"/>
        <v>0</v>
      </c>
    </row>
    <row r="503" spans="2:12" ht="12.75">
      <c r="B503" s="31" t="s">
        <v>123</v>
      </c>
      <c r="C503" s="263">
        <f t="shared" si="108"/>
        <v>0</v>
      </c>
      <c r="D503" s="142"/>
      <c r="E503" s="142"/>
      <c r="F503" s="144"/>
      <c r="G503" s="142"/>
      <c r="H503" s="142"/>
      <c r="I503" s="153"/>
      <c r="J503" s="92">
        <f t="shared" si="114"/>
        <v>0</v>
      </c>
      <c r="K503" s="97">
        <f t="shared" si="109"/>
        <v>0</v>
      </c>
      <c r="L503" s="94">
        <f t="shared" si="115"/>
        <v>0</v>
      </c>
    </row>
    <row r="504" spans="2:12" ht="12.75">
      <c r="B504" s="31" t="s">
        <v>124</v>
      </c>
      <c r="C504" s="262">
        <f t="shared" si="108"/>
        <v>0</v>
      </c>
      <c r="D504" s="142"/>
      <c r="E504" s="142"/>
      <c r="F504" s="144"/>
      <c r="G504" s="142"/>
      <c r="H504" s="142"/>
      <c r="I504" s="153"/>
      <c r="J504" s="92">
        <f t="shared" si="114"/>
        <v>0</v>
      </c>
      <c r="K504" s="97">
        <f t="shared" si="109"/>
        <v>0</v>
      </c>
      <c r="L504" s="94">
        <f t="shared" si="115"/>
        <v>0</v>
      </c>
    </row>
    <row r="505" spans="2:12" ht="12.75">
      <c r="B505" s="31" t="s">
        <v>125</v>
      </c>
      <c r="C505" s="262">
        <f t="shared" si="108"/>
        <v>0</v>
      </c>
      <c r="D505" s="142"/>
      <c r="E505" s="142"/>
      <c r="F505" s="144"/>
      <c r="G505" s="142"/>
      <c r="H505" s="142"/>
      <c r="I505" s="153"/>
      <c r="J505" s="92">
        <f t="shared" si="114"/>
        <v>0</v>
      </c>
      <c r="K505" s="93">
        <f t="shared" si="109"/>
        <v>0</v>
      </c>
      <c r="L505" s="94">
        <f t="shared" si="115"/>
        <v>0</v>
      </c>
    </row>
    <row r="506" spans="2:12" ht="12.75">
      <c r="B506" s="31" t="s">
        <v>126</v>
      </c>
      <c r="C506" s="263">
        <f t="shared" si="108"/>
        <v>0</v>
      </c>
      <c r="D506" s="142"/>
      <c r="E506" s="142"/>
      <c r="F506" s="144"/>
      <c r="G506" s="142"/>
      <c r="H506" s="142"/>
      <c r="I506" s="153"/>
      <c r="J506" s="92">
        <f t="shared" si="114"/>
        <v>0</v>
      </c>
      <c r="K506" s="97">
        <f t="shared" si="109"/>
        <v>0</v>
      </c>
      <c r="L506" s="94">
        <f t="shared" si="115"/>
        <v>0</v>
      </c>
    </row>
    <row r="507" spans="2:12" ht="12.75">
      <c r="B507" s="31" t="s">
        <v>127</v>
      </c>
      <c r="C507" s="262">
        <f aca="true" t="shared" si="116" ref="C507:C524">C37</f>
        <v>0</v>
      </c>
      <c r="D507" s="142"/>
      <c r="E507" s="142"/>
      <c r="F507" s="144"/>
      <c r="G507" s="142"/>
      <c r="H507" s="142"/>
      <c r="I507" s="153"/>
      <c r="J507" s="92">
        <f t="shared" si="114"/>
        <v>0</v>
      </c>
      <c r="K507" s="97">
        <f aca="true" t="shared" si="117" ref="K507:K524">K37</f>
        <v>0</v>
      </c>
      <c r="L507" s="94">
        <f t="shared" si="115"/>
        <v>0</v>
      </c>
    </row>
    <row r="508" spans="2:12" ht="12.75">
      <c r="B508" s="31" t="s">
        <v>128</v>
      </c>
      <c r="C508" s="262">
        <f t="shared" si="116"/>
        <v>0</v>
      </c>
      <c r="D508" s="142"/>
      <c r="E508" s="142"/>
      <c r="F508" s="144"/>
      <c r="G508" s="142"/>
      <c r="H508" s="142"/>
      <c r="I508" s="153"/>
      <c r="J508" s="92">
        <f t="shared" si="114"/>
        <v>0</v>
      </c>
      <c r="K508" s="93">
        <f t="shared" si="117"/>
        <v>0</v>
      </c>
      <c r="L508" s="94">
        <f t="shared" si="115"/>
        <v>0</v>
      </c>
    </row>
    <row r="509" spans="2:12" ht="12.75">
      <c r="B509" s="31" t="s">
        <v>129</v>
      </c>
      <c r="C509" s="263">
        <f t="shared" si="116"/>
        <v>0</v>
      </c>
      <c r="D509" s="142"/>
      <c r="E509" s="142"/>
      <c r="F509" s="144"/>
      <c r="G509" s="142"/>
      <c r="H509" s="142"/>
      <c r="I509" s="153"/>
      <c r="J509" s="92">
        <f t="shared" si="114"/>
        <v>0</v>
      </c>
      <c r="K509" s="97">
        <f t="shared" si="117"/>
        <v>0</v>
      </c>
      <c r="L509" s="94">
        <f t="shared" si="115"/>
        <v>0</v>
      </c>
    </row>
    <row r="510" spans="2:12" ht="12.75">
      <c r="B510" s="31" t="s">
        <v>130</v>
      </c>
      <c r="C510" s="262">
        <f t="shared" si="116"/>
        <v>0</v>
      </c>
      <c r="D510" s="142"/>
      <c r="E510" s="142"/>
      <c r="F510" s="144"/>
      <c r="G510" s="142"/>
      <c r="H510" s="142"/>
      <c r="I510" s="153"/>
      <c r="J510" s="92">
        <f t="shared" si="114"/>
        <v>0</v>
      </c>
      <c r="K510" s="97">
        <f t="shared" si="117"/>
        <v>0</v>
      </c>
      <c r="L510" s="94">
        <f t="shared" si="115"/>
        <v>0</v>
      </c>
    </row>
    <row r="511" spans="2:12" ht="12.75">
      <c r="B511" s="31" t="s">
        <v>131</v>
      </c>
      <c r="C511" s="262">
        <f t="shared" si="116"/>
        <v>0</v>
      </c>
      <c r="D511" s="142"/>
      <c r="E511" s="142"/>
      <c r="F511" s="144"/>
      <c r="G511" s="142"/>
      <c r="H511" s="142"/>
      <c r="I511" s="153"/>
      <c r="J511" s="92">
        <f t="shared" si="114"/>
        <v>0</v>
      </c>
      <c r="K511" s="93">
        <f t="shared" si="117"/>
        <v>0</v>
      </c>
      <c r="L511" s="94">
        <f t="shared" si="115"/>
        <v>0</v>
      </c>
    </row>
    <row r="512" spans="2:12" ht="12.75">
      <c r="B512" s="31" t="s">
        <v>132</v>
      </c>
      <c r="C512" s="263">
        <f t="shared" si="116"/>
        <v>0</v>
      </c>
      <c r="D512" s="142"/>
      <c r="E512" s="142"/>
      <c r="F512" s="144"/>
      <c r="G512" s="142"/>
      <c r="H512" s="142"/>
      <c r="I512" s="153"/>
      <c r="J512" s="92">
        <f>IF(G512&gt;0,(D512*(F512/G512)),0)</f>
        <v>0</v>
      </c>
      <c r="K512" s="97">
        <f t="shared" si="117"/>
        <v>0</v>
      </c>
      <c r="L512" s="94">
        <f>IF(K512&gt;0,((J512/K512)*I512),0)</f>
        <v>0</v>
      </c>
    </row>
    <row r="513" spans="2:12" ht="12.75">
      <c r="B513" s="31" t="s">
        <v>133</v>
      </c>
      <c r="C513" s="262">
        <f t="shared" si="116"/>
        <v>0</v>
      </c>
      <c r="D513" s="142"/>
      <c r="E513" s="142"/>
      <c r="F513" s="144"/>
      <c r="G513" s="142"/>
      <c r="H513" s="142"/>
      <c r="I513" s="153"/>
      <c r="J513" s="92">
        <f aca="true" t="shared" si="118" ref="J513:J524">IF(G513&gt;0,(D513*(F513/G513)),0)</f>
        <v>0</v>
      </c>
      <c r="K513" s="97">
        <f t="shared" si="117"/>
        <v>0</v>
      </c>
      <c r="L513" s="94">
        <f aca="true" t="shared" si="119" ref="L513:L524">IF(K513&gt;0,((J513/K513)*I513),0)</f>
        <v>0</v>
      </c>
    </row>
    <row r="514" spans="2:12" ht="12.75">
      <c r="B514" s="31" t="s">
        <v>134</v>
      </c>
      <c r="C514" s="262">
        <f t="shared" si="116"/>
        <v>0</v>
      </c>
      <c r="D514" s="142"/>
      <c r="E514" s="142"/>
      <c r="F514" s="144"/>
      <c r="G514" s="142"/>
      <c r="H514" s="142"/>
      <c r="I514" s="153"/>
      <c r="J514" s="92">
        <f t="shared" si="118"/>
        <v>0</v>
      </c>
      <c r="K514" s="93">
        <f t="shared" si="117"/>
        <v>0</v>
      </c>
      <c r="L514" s="94">
        <f t="shared" si="119"/>
        <v>0</v>
      </c>
    </row>
    <row r="515" spans="2:12" ht="12.75">
      <c r="B515" s="31" t="s">
        <v>135</v>
      </c>
      <c r="C515" s="263">
        <f t="shared" si="116"/>
        <v>0</v>
      </c>
      <c r="D515" s="142"/>
      <c r="E515" s="142"/>
      <c r="F515" s="144"/>
      <c r="G515" s="142"/>
      <c r="H515" s="142"/>
      <c r="I515" s="153"/>
      <c r="J515" s="92">
        <f t="shared" si="118"/>
        <v>0</v>
      </c>
      <c r="K515" s="97">
        <f t="shared" si="117"/>
        <v>0</v>
      </c>
      <c r="L515" s="94">
        <f t="shared" si="119"/>
        <v>0</v>
      </c>
    </row>
    <row r="516" spans="2:12" ht="12.75">
      <c r="B516" s="31" t="s">
        <v>136</v>
      </c>
      <c r="C516" s="262">
        <f t="shared" si="116"/>
        <v>0</v>
      </c>
      <c r="D516" s="142"/>
      <c r="E516" s="142"/>
      <c r="F516" s="144"/>
      <c r="G516" s="142"/>
      <c r="H516" s="142"/>
      <c r="I516" s="153"/>
      <c r="J516" s="92">
        <f t="shared" si="118"/>
        <v>0</v>
      </c>
      <c r="K516" s="97">
        <f t="shared" si="117"/>
        <v>0</v>
      </c>
      <c r="L516" s="94">
        <f t="shared" si="119"/>
        <v>0</v>
      </c>
    </row>
    <row r="517" spans="2:12" ht="12.75">
      <c r="B517" s="31" t="s">
        <v>137</v>
      </c>
      <c r="C517" s="262">
        <f t="shared" si="116"/>
        <v>0</v>
      </c>
      <c r="D517" s="142"/>
      <c r="E517" s="142"/>
      <c r="F517" s="144"/>
      <c r="G517" s="142"/>
      <c r="H517" s="142"/>
      <c r="I517" s="153"/>
      <c r="J517" s="92">
        <f t="shared" si="118"/>
        <v>0</v>
      </c>
      <c r="K517" s="93">
        <f t="shared" si="117"/>
        <v>0</v>
      </c>
      <c r="L517" s="94">
        <f t="shared" si="119"/>
        <v>0</v>
      </c>
    </row>
    <row r="518" spans="2:12" ht="12.75">
      <c r="B518" s="31" t="s">
        <v>138</v>
      </c>
      <c r="C518" s="263">
        <f t="shared" si="116"/>
        <v>0</v>
      </c>
      <c r="D518" s="142"/>
      <c r="E518" s="142"/>
      <c r="F518" s="144"/>
      <c r="G518" s="142"/>
      <c r="H518" s="142"/>
      <c r="I518" s="153"/>
      <c r="J518" s="92">
        <f t="shared" si="118"/>
        <v>0</v>
      </c>
      <c r="K518" s="97">
        <f t="shared" si="117"/>
        <v>0</v>
      </c>
      <c r="L518" s="94">
        <f t="shared" si="119"/>
        <v>0</v>
      </c>
    </row>
    <row r="519" spans="2:12" ht="12.75">
      <c r="B519" s="31" t="s">
        <v>139</v>
      </c>
      <c r="C519" s="262">
        <f t="shared" si="116"/>
        <v>0</v>
      </c>
      <c r="D519" s="142"/>
      <c r="E519" s="142"/>
      <c r="F519" s="144"/>
      <c r="G519" s="142"/>
      <c r="H519" s="142"/>
      <c r="I519" s="153"/>
      <c r="J519" s="92">
        <f t="shared" si="118"/>
        <v>0</v>
      </c>
      <c r="K519" s="97">
        <f t="shared" si="117"/>
        <v>0</v>
      </c>
      <c r="L519" s="94">
        <f t="shared" si="119"/>
        <v>0</v>
      </c>
    </row>
    <row r="520" spans="2:12" ht="12.75">
      <c r="B520" s="31" t="s">
        <v>140</v>
      </c>
      <c r="C520" s="262">
        <f t="shared" si="116"/>
        <v>0</v>
      </c>
      <c r="D520" s="142"/>
      <c r="E520" s="142"/>
      <c r="F520" s="144"/>
      <c r="G520" s="142"/>
      <c r="H520" s="142"/>
      <c r="I520" s="153"/>
      <c r="J520" s="92">
        <f t="shared" si="118"/>
        <v>0</v>
      </c>
      <c r="K520" s="93">
        <f t="shared" si="117"/>
        <v>0</v>
      </c>
      <c r="L520" s="94">
        <f t="shared" si="119"/>
        <v>0</v>
      </c>
    </row>
    <row r="521" spans="2:12" ht="12.75">
      <c r="B521" s="31" t="s">
        <v>141</v>
      </c>
      <c r="C521" s="263">
        <f t="shared" si="116"/>
        <v>0</v>
      </c>
      <c r="D521" s="142"/>
      <c r="E521" s="142"/>
      <c r="F521" s="144"/>
      <c r="G521" s="142"/>
      <c r="H521" s="142"/>
      <c r="I521" s="153"/>
      <c r="J521" s="92">
        <f t="shared" si="118"/>
        <v>0</v>
      </c>
      <c r="K521" s="97">
        <f t="shared" si="117"/>
        <v>0</v>
      </c>
      <c r="L521" s="94">
        <f t="shared" si="119"/>
        <v>0</v>
      </c>
    </row>
    <row r="522" spans="2:12" ht="12.75">
      <c r="B522" s="31" t="s">
        <v>142</v>
      </c>
      <c r="C522" s="262">
        <f t="shared" si="116"/>
        <v>0</v>
      </c>
      <c r="D522" s="142"/>
      <c r="E522" s="142"/>
      <c r="F522" s="144"/>
      <c r="G522" s="142"/>
      <c r="H522" s="142"/>
      <c r="I522" s="153"/>
      <c r="J522" s="92">
        <f t="shared" si="118"/>
        <v>0</v>
      </c>
      <c r="K522" s="97">
        <f t="shared" si="117"/>
        <v>0</v>
      </c>
      <c r="L522" s="94">
        <f t="shared" si="119"/>
        <v>0</v>
      </c>
    </row>
    <row r="523" spans="2:12" ht="12.75">
      <c r="B523" s="31" t="s">
        <v>143</v>
      </c>
      <c r="C523" s="262">
        <f t="shared" si="116"/>
        <v>0</v>
      </c>
      <c r="D523" s="142"/>
      <c r="E523" s="142"/>
      <c r="F523" s="144"/>
      <c r="G523" s="142"/>
      <c r="H523" s="142"/>
      <c r="I523" s="153"/>
      <c r="J523" s="92">
        <f t="shared" si="118"/>
        <v>0</v>
      </c>
      <c r="K523" s="93">
        <f t="shared" si="117"/>
        <v>0</v>
      </c>
      <c r="L523" s="94">
        <f t="shared" si="119"/>
        <v>0</v>
      </c>
    </row>
    <row r="524" spans="2:12" ht="12.75">
      <c r="B524" s="31" t="s">
        <v>144</v>
      </c>
      <c r="C524" s="263">
        <f t="shared" si="116"/>
        <v>0</v>
      </c>
      <c r="D524" s="142"/>
      <c r="E524" s="142"/>
      <c r="F524" s="144"/>
      <c r="G524" s="142"/>
      <c r="H524" s="142"/>
      <c r="I524" s="153"/>
      <c r="J524" s="92">
        <f t="shared" si="118"/>
        <v>0</v>
      </c>
      <c r="K524" s="97">
        <f t="shared" si="117"/>
        <v>0</v>
      </c>
      <c r="L524" s="94">
        <f t="shared" si="119"/>
        <v>0</v>
      </c>
    </row>
  </sheetData>
  <sheetProtection sheet="1" objects="1" scenarios="1"/>
  <mergeCells count="11">
    <mergeCell ref="N3:O4"/>
    <mergeCell ref="C4:L4"/>
    <mergeCell ref="C56:L56"/>
    <mergeCell ref="C110:L110"/>
    <mergeCell ref="C162:L162"/>
    <mergeCell ref="C474:L474"/>
    <mergeCell ref="C422:L422"/>
    <mergeCell ref="C370:L370"/>
    <mergeCell ref="C318:L318"/>
    <mergeCell ref="C266:L266"/>
    <mergeCell ref="C214:L214"/>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1:N52"/>
  <sheetViews>
    <sheetView zoomScale="150" zoomScaleNormal="15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ols>
    <col min="1" max="1" width="2.28125" style="23" customWidth="1"/>
    <col min="2" max="2" width="7.8515625" style="23" customWidth="1"/>
    <col min="3" max="3" width="15.7109375" style="78" customWidth="1"/>
    <col min="4" max="4" width="11.7109375" style="23" customWidth="1"/>
    <col min="5" max="7" width="14.421875" style="23" customWidth="1"/>
    <col min="8" max="8" width="15.28125" style="23" customWidth="1"/>
    <col min="9" max="9" width="12.421875" style="23" customWidth="1"/>
    <col min="10" max="10" width="13.140625" style="23" customWidth="1"/>
    <col min="11" max="11" width="14.28125" style="23" bestFit="1" customWidth="1"/>
    <col min="12" max="16384" width="9.140625" style="23" customWidth="1"/>
  </cols>
  <sheetData>
    <row r="1" spans="2:14" ht="39.75" customHeight="1">
      <c r="B1" s="274" t="s">
        <v>457</v>
      </c>
      <c r="C1" s="275"/>
      <c r="D1" s="275"/>
      <c r="E1" s="275"/>
      <c r="F1" s="275"/>
      <c r="G1" s="275"/>
      <c r="H1" s="275"/>
      <c r="I1" s="275"/>
      <c r="J1" s="275"/>
      <c r="K1" s="275"/>
      <c r="L1" s="172"/>
      <c r="M1" s="172"/>
      <c r="N1" s="172"/>
    </row>
    <row r="2" spans="3:14" ht="48.75" customHeight="1" thickBot="1">
      <c r="C2" s="77" t="s">
        <v>89</v>
      </c>
      <c r="D2" s="77" t="s">
        <v>265</v>
      </c>
      <c r="E2" s="77" t="s">
        <v>266</v>
      </c>
      <c r="F2" s="77" t="s">
        <v>194</v>
      </c>
      <c r="G2" s="77" t="s">
        <v>195</v>
      </c>
      <c r="H2" s="77" t="s">
        <v>34</v>
      </c>
      <c r="I2" s="77" t="s">
        <v>92</v>
      </c>
      <c r="J2" s="276" t="s">
        <v>85</v>
      </c>
      <c r="K2" s="277"/>
      <c r="L2" s="277"/>
      <c r="M2" s="277"/>
      <c r="N2" s="277"/>
    </row>
    <row r="3" spans="2:12" ht="15">
      <c r="B3" s="23" t="s">
        <v>397</v>
      </c>
      <c r="C3" s="191">
        <f>'2 Income Statement'!B5</f>
        <v>0</v>
      </c>
      <c r="D3" s="145"/>
      <c r="E3" s="150"/>
      <c r="F3" s="261"/>
      <c r="G3" s="260"/>
      <c r="H3" s="79">
        <f>F3*G3</f>
        <v>0</v>
      </c>
      <c r="I3" s="79">
        <f>D3*(E3+H3)</f>
        <v>0</v>
      </c>
      <c r="K3" s="127"/>
      <c r="L3" s="80"/>
    </row>
    <row r="4" spans="2:11" ht="12.75">
      <c r="B4" s="23" t="s">
        <v>398</v>
      </c>
      <c r="C4" s="192">
        <f>'2 Income Statement'!B6</f>
        <v>0</v>
      </c>
      <c r="D4" s="145"/>
      <c r="E4" s="150"/>
      <c r="F4" s="261"/>
      <c r="G4" s="260"/>
      <c r="H4" s="79">
        <f aca="true" t="shared" si="0" ref="H4:H27">F4*G4</f>
        <v>0</v>
      </c>
      <c r="I4" s="79">
        <f aca="true" t="shared" si="1" ref="I4:I27">D4*(E4+H4)</f>
        <v>0</v>
      </c>
      <c r="K4" s="80"/>
    </row>
    <row r="5" spans="2:11" ht="12.75">
      <c r="B5" s="23" t="s">
        <v>399</v>
      </c>
      <c r="C5" s="191">
        <f>'2 Income Statement'!B7</f>
        <v>0</v>
      </c>
      <c r="D5" s="145"/>
      <c r="E5" s="150"/>
      <c r="F5" s="261"/>
      <c r="G5" s="260"/>
      <c r="H5" s="79">
        <f t="shared" si="0"/>
        <v>0</v>
      </c>
      <c r="I5" s="79">
        <f t="shared" si="1"/>
        <v>0</v>
      </c>
      <c r="K5" s="80"/>
    </row>
    <row r="6" spans="2:11" ht="12.75">
      <c r="B6" s="23" t="s">
        <v>400</v>
      </c>
      <c r="C6" s="192">
        <f>'2 Income Statement'!B8</f>
        <v>0</v>
      </c>
      <c r="D6" s="145"/>
      <c r="E6" s="150"/>
      <c r="F6" s="261"/>
      <c r="G6" s="260"/>
      <c r="H6" s="79">
        <f t="shared" si="0"/>
        <v>0</v>
      </c>
      <c r="I6" s="79">
        <f t="shared" si="1"/>
        <v>0</v>
      </c>
      <c r="K6" s="127"/>
    </row>
    <row r="7" spans="2:9" ht="12.75">
      <c r="B7" s="23" t="s">
        <v>401</v>
      </c>
      <c r="C7" s="191">
        <f>'2 Income Statement'!B9</f>
        <v>0</v>
      </c>
      <c r="D7" s="145"/>
      <c r="E7" s="150"/>
      <c r="F7" s="261"/>
      <c r="G7" s="260"/>
      <c r="H7" s="79">
        <f t="shared" si="0"/>
        <v>0</v>
      </c>
      <c r="I7" s="79">
        <f t="shared" si="1"/>
        <v>0</v>
      </c>
    </row>
    <row r="8" spans="2:9" ht="12.75">
      <c r="B8" s="23" t="s">
        <v>402</v>
      </c>
      <c r="C8" s="192">
        <f>'2 Income Statement'!B10</f>
        <v>0</v>
      </c>
      <c r="D8" s="145"/>
      <c r="E8" s="150"/>
      <c r="F8" s="261"/>
      <c r="G8" s="260"/>
      <c r="H8" s="79">
        <f t="shared" si="0"/>
        <v>0</v>
      </c>
      <c r="I8" s="79">
        <f t="shared" si="1"/>
        <v>0</v>
      </c>
    </row>
    <row r="9" spans="2:9" ht="12.75">
      <c r="B9" s="23" t="s">
        <v>403</v>
      </c>
      <c r="C9" s="191">
        <f>'2 Income Statement'!B11</f>
        <v>0</v>
      </c>
      <c r="D9" s="145"/>
      <c r="E9" s="150"/>
      <c r="F9" s="261"/>
      <c r="G9" s="260"/>
      <c r="H9" s="79">
        <f t="shared" si="0"/>
        <v>0</v>
      </c>
      <c r="I9" s="79">
        <f t="shared" si="1"/>
        <v>0</v>
      </c>
    </row>
    <row r="10" spans="2:9" ht="12.75">
      <c r="B10" s="23" t="s">
        <v>404</v>
      </c>
      <c r="C10" s="191">
        <f>'2 Income Statement'!B12</f>
        <v>0</v>
      </c>
      <c r="D10" s="145"/>
      <c r="E10" s="150"/>
      <c r="F10" s="261"/>
      <c r="G10" s="260"/>
      <c r="H10" s="79">
        <f t="shared" si="0"/>
        <v>0</v>
      </c>
      <c r="I10" s="79">
        <f t="shared" si="1"/>
        <v>0</v>
      </c>
    </row>
    <row r="11" spans="2:9" ht="12.75">
      <c r="B11" s="23" t="s">
        <v>405</v>
      </c>
      <c r="C11" s="191">
        <f>'2 Income Statement'!B13</f>
        <v>0</v>
      </c>
      <c r="D11" s="145"/>
      <c r="E11" s="150"/>
      <c r="F11" s="261"/>
      <c r="G11" s="260"/>
      <c r="H11" s="79">
        <f t="shared" si="0"/>
        <v>0</v>
      </c>
      <c r="I11" s="79">
        <f t="shared" si="1"/>
        <v>0</v>
      </c>
    </row>
    <row r="12" spans="2:9" ht="12.75">
      <c r="B12" s="23" t="s">
        <v>406</v>
      </c>
      <c r="C12" s="191">
        <f>'2 Income Statement'!B14</f>
        <v>0</v>
      </c>
      <c r="D12" s="145"/>
      <c r="E12" s="150"/>
      <c r="F12" s="261"/>
      <c r="G12" s="260"/>
      <c r="H12" s="79">
        <f t="shared" si="0"/>
        <v>0</v>
      </c>
      <c r="I12" s="79">
        <f t="shared" si="1"/>
        <v>0</v>
      </c>
    </row>
    <row r="13" spans="2:9" ht="12.75">
      <c r="B13" s="23" t="s">
        <v>407</v>
      </c>
      <c r="C13" s="191">
        <f>'2 Income Statement'!B15</f>
        <v>0</v>
      </c>
      <c r="D13" s="145"/>
      <c r="E13" s="150"/>
      <c r="F13" s="261"/>
      <c r="G13" s="260"/>
      <c r="H13" s="79">
        <f t="shared" si="0"/>
        <v>0</v>
      </c>
      <c r="I13" s="79">
        <f t="shared" si="1"/>
        <v>0</v>
      </c>
    </row>
    <row r="14" spans="2:9" ht="12.75">
      <c r="B14" s="23" t="s">
        <v>408</v>
      </c>
      <c r="C14" s="191">
        <f>'2 Income Statement'!B16</f>
        <v>0</v>
      </c>
      <c r="D14" s="145"/>
      <c r="E14" s="150"/>
      <c r="F14" s="261"/>
      <c r="G14" s="260"/>
      <c r="H14" s="79">
        <f t="shared" si="0"/>
        <v>0</v>
      </c>
      <c r="I14" s="79">
        <f t="shared" si="1"/>
        <v>0</v>
      </c>
    </row>
    <row r="15" spans="2:9" ht="12.75">
      <c r="B15" s="23" t="s">
        <v>409</v>
      </c>
      <c r="C15" s="191">
        <f>'2 Income Statement'!B17</f>
        <v>0</v>
      </c>
      <c r="D15" s="145"/>
      <c r="E15" s="150"/>
      <c r="F15" s="261"/>
      <c r="G15" s="260"/>
      <c r="H15" s="79">
        <f t="shared" si="0"/>
        <v>0</v>
      </c>
      <c r="I15" s="79">
        <f t="shared" si="1"/>
        <v>0</v>
      </c>
    </row>
    <row r="16" spans="2:9" ht="12.75">
      <c r="B16" s="23" t="s">
        <v>410</v>
      </c>
      <c r="C16" s="191">
        <f>'2 Income Statement'!B18</f>
        <v>0</v>
      </c>
      <c r="D16" s="145"/>
      <c r="E16" s="150"/>
      <c r="F16" s="261"/>
      <c r="G16" s="260"/>
      <c r="H16" s="79">
        <f t="shared" si="0"/>
        <v>0</v>
      </c>
      <c r="I16" s="79">
        <f t="shared" si="1"/>
        <v>0</v>
      </c>
    </row>
    <row r="17" spans="2:9" ht="12.75">
      <c r="B17" s="23" t="s">
        <v>411</v>
      </c>
      <c r="C17" s="191">
        <f>'2 Income Statement'!B19</f>
        <v>0</v>
      </c>
      <c r="D17" s="145"/>
      <c r="E17" s="150"/>
      <c r="F17" s="261"/>
      <c r="G17" s="260"/>
      <c r="H17" s="79">
        <f t="shared" si="0"/>
        <v>0</v>
      </c>
      <c r="I17" s="79">
        <f t="shared" si="1"/>
        <v>0</v>
      </c>
    </row>
    <row r="18" spans="2:9" ht="12.75">
      <c r="B18" s="23" t="s">
        <v>412</v>
      </c>
      <c r="C18" s="191">
        <f>'2 Income Statement'!B20</f>
        <v>0</v>
      </c>
      <c r="D18" s="145"/>
      <c r="E18" s="150"/>
      <c r="F18" s="261"/>
      <c r="G18" s="260"/>
      <c r="H18" s="79">
        <f t="shared" si="0"/>
        <v>0</v>
      </c>
      <c r="I18" s="79">
        <f t="shared" si="1"/>
        <v>0</v>
      </c>
    </row>
    <row r="19" spans="2:9" ht="12.75">
      <c r="B19" s="23" t="s">
        <v>413</v>
      </c>
      <c r="C19" s="191">
        <f>'2 Income Statement'!B21</f>
        <v>0</v>
      </c>
      <c r="D19" s="145"/>
      <c r="E19" s="150"/>
      <c r="F19" s="261"/>
      <c r="G19" s="260"/>
      <c r="H19" s="79">
        <f t="shared" si="0"/>
        <v>0</v>
      </c>
      <c r="I19" s="79">
        <f t="shared" si="1"/>
        <v>0</v>
      </c>
    </row>
    <row r="20" spans="2:9" ht="12.75">
      <c r="B20" s="23" t="s">
        <v>414</v>
      </c>
      <c r="C20" s="191">
        <f>'2 Income Statement'!B22</f>
        <v>0</v>
      </c>
      <c r="D20" s="145"/>
      <c r="E20" s="150"/>
      <c r="F20" s="261"/>
      <c r="G20" s="260"/>
      <c r="H20" s="79">
        <f t="shared" si="0"/>
        <v>0</v>
      </c>
      <c r="I20" s="79">
        <f t="shared" si="1"/>
        <v>0</v>
      </c>
    </row>
    <row r="21" spans="2:9" ht="12.75">
      <c r="B21" s="23" t="s">
        <v>415</v>
      </c>
      <c r="C21" s="191">
        <f>'2 Income Statement'!B23</f>
        <v>0</v>
      </c>
      <c r="D21" s="145"/>
      <c r="E21" s="150"/>
      <c r="F21" s="261"/>
      <c r="G21" s="260"/>
      <c r="H21" s="79">
        <f t="shared" si="0"/>
        <v>0</v>
      </c>
      <c r="I21" s="79">
        <f t="shared" si="1"/>
        <v>0</v>
      </c>
    </row>
    <row r="22" spans="2:9" ht="12.75">
      <c r="B22" s="23" t="s">
        <v>416</v>
      </c>
      <c r="C22" s="191">
        <f>'2 Income Statement'!B24</f>
        <v>0</v>
      </c>
      <c r="D22" s="145"/>
      <c r="E22" s="150"/>
      <c r="F22" s="261"/>
      <c r="G22" s="260"/>
      <c r="H22" s="79">
        <f t="shared" si="0"/>
        <v>0</v>
      </c>
      <c r="I22" s="79">
        <f t="shared" si="1"/>
        <v>0</v>
      </c>
    </row>
    <row r="23" spans="2:9" ht="12.75">
      <c r="B23" s="23" t="s">
        <v>417</v>
      </c>
      <c r="C23" s="191">
        <f>'2 Income Statement'!B25</f>
        <v>0</v>
      </c>
      <c r="D23" s="145"/>
      <c r="E23" s="150"/>
      <c r="F23" s="261"/>
      <c r="G23" s="260"/>
      <c r="H23" s="79">
        <f t="shared" si="0"/>
        <v>0</v>
      </c>
      <c r="I23" s="79">
        <f t="shared" si="1"/>
        <v>0</v>
      </c>
    </row>
    <row r="24" spans="2:9" ht="12.75">
      <c r="B24" s="23" t="s">
        <v>418</v>
      </c>
      <c r="C24" s="191">
        <f>'2 Income Statement'!B26</f>
        <v>0</v>
      </c>
      <c r="D24" s="145"/>
      <c r="E24" s="150"/>
      <c r="F24" s="261"/>
      <c r="G24" s="260"/>
      <c r="H24" s="79">
        <f t="shared" si="0"/>
        <v>0</v>
      </c>
      <c r="I24" s="79">
        <f t="shared" si="1"/>
        <v>0</v>
      </c>
    </row>
    <row r="25" spans="2:9" ht="12.75">
      <c r="B25" s="23" t="s">
        <v>419</v>
      </c>
      <c r="C25" s="191">
        <f>'2 Income Statement'!B27</f>
        <v>0</v>
      </c>
      <c r="D25" s="145"/>
      <c r="E25" s="150"/>
      <c r="F25" s="261"/>
      <c r="G25" s="260"/>
      <c r="H25" s="79">
        <f t="shared" si="0"/>
        <v>0</v>
      </c>
      <c r="I25" s="79">
        <f t="shared" si="1"/>
        <v>0</v>
      </c>
    </row>
    <row r="26" spans="2:9" ht="12.75">
      <c r="B26" s="23" t="s">
        <v>420</v>
      </c>
      <c r="C26" s="191">
        <f>'2 Income Statement'!B28</f>
        <v>0</v>
      </c>
      <c r="D26" s="145"/>
      <c r="E26" s="150"/>
      <c r="F26" s="261"/>
      <c r="G26" s="260"/>
      <c r="H26" s="79">
        <f t="shared" si="0"/>
        <v>0</v>
      </c>
      <c r="I26" s="79">
        <f t="shared" si="1"/>
        <v>0</v>
      </c>
    </row>
    <row r="27" spans="2:9" ht="12.75">
      <c r="B27" s="23" t="s">
        <v>421</v>
      </c>
      <c r="C27" s="191">
        <f>'2 Income Statement'!B29</f>
        <v>0</v>
      </c>
      <c r="D27" s="145"/>
      <c r="E27" s="150"/>
      <c r="F27" s="261"/>
      <c r="G27" s="260"/>
      <c r="H27" s="79">
        <f t="shared" si="0"/>
        <v>0</v>
      </c>
      <c r="I27" s="79">
        <f t="shared" si="1"/>
        <v>0</v>
      </c>
    </row>
    <row r="28" spans="2:9" ht="12.75">
      <c r="B28" s="23" t="s">
        <v>120</v>
      </c>
      <c r="C28" s="191">
        <f>'2 Income Statement'!B30</f>
        <v>0</v>
      </c>
      <c r="D28" s="145"/>
      <c r="E28" s="150"/>
      <c r="F28" s="261"/>
      <c r="G28" s="260"/>
      <c r="H28" s="79">
        <f aca="true" t="shared" si="2" ref="H28:H52">F28*G28</f>
        <v>0</v>
      </c>
      <c r="I28" s="79">
        <f aca="true" t="shared" si="3" ref="I28:I52">D28*(E28+H28)</f>
        <v>0</v>
      </c>
    </row>
    <row r="29" spans="2:9" s="78" customFormat="1" ht="12.75">
      <c r="B29" s="23" t="s">
        <v>121</v>
      </c>
      <c r="C29" s="191">
        <f>'2 Income Statement'!B31</f>
        <v>0</v>
      </c>
      <c r="D29" s="145"/>
      <c r="E29" s="150"/>
      <c r="F29" s="261"/>
      <c r="G29" s="260"/>
      <c r="H29" s="79">
        <f t="shared" si="2"/>
        <v>0</v>
      </c>
      <c r="I29" s="79">
        <f t="shared" si="3"/>
        <v>0</v>
      </c>
    </row>
    <row r="30" spans="2:9" ht="12.75">
      <c r="B30" s="23" t="s">
        <v>122</v>
      </c>
      <c r="C30" s="191">
        <f>'2 Income Statement'!B32</f>
        <v>0</v>
      </c>
      <c r="D30" s="145"/>
      <c r="E30" s="150"/>
      <c r="F30" s="261"/>
      <c r="G30" s="260"/>
      <c r="H30" s="79">
        <f t="shared" si="2"/>
        <v>0</v>
      </c>
      <c r="I30" s="79">
        <f t="shared" si="3"/>
        <v>0</v>
      </c>
    </row>
    <row r="31" spans="2:9" ht="12.75">
      <c r="B31" s="23" t="s">
        <v>123</v>
      </c>
      <c r="C31" s="191">
        <f>'2 Income Statement'!B33</f>
        <v>0</v>
      </c>
      <c r="D31" s="145"/>
      <c r="E31" s="150"/>
      <c r="F31" s="261"/>
      <c r="G31" s="260"/>
      <c r="H31" s="79">
        <f t="shared" si="2"/>
        <v>0</v>
      </c>
      <c r="I31" s="79">
        <f t="shared" si="3"/>
        <v>0</v>
      </c>
    </row>
    <row r="32" spans="2:9" ht="12.75">
      <c r="B32" s="23" t="s">
        <v>124</v>
      </c>
      <c r="C32" s="191">
        <f>'2 Income Statement'!B34</f>
        <v>0</v>
      </c>
      <c r="D32" s="145"/>
      <c r="E32" s="150"/>
      <c r="F32" s="261"/>
      <c r="G32" s="260"/>
      <c r="H32" s="79">
        <f t="shared" si="2"/>
        <v>0</v>
      </c>
      <c r="I32" s="79">
        <f t="shared" si="3"/>
        <v>0</v>
      </c>
    </row>
    <row r="33" spans="2:9" ht="12.75">
      <c r="B33" s="23" t="s">
        <v>125</v>
      </c>
      <c r="C33" s="191">
        <f>'2 Income Statement'!B35</f>
        <v>0</v>
      </c>
      <c r="D33" s="145"/>
      <c r="E33" s="150"/>
      <c r="F33" s="261"/>
      <c r="G33" s="260"/>
      <c r="H33" s="79">
        <f t="shared" si="2"/>
        <v>0</v>
      </c>
      <c r="I33" s="79">
        <f t="shared" si="3"/>
        <v>0</v>
      </c>
    </row>
    <row r="34" spans="2:9" ht="12.75">
      <c r="B34" s="23" t="s">
        <v>126</v>
      </c>
      <c r="C34" s="191">
        <f>'2 Income Statement'!B36</f>
        <v>0</v>
      </c>
      <c r="D34" s="145"/>
      <c r="E34" s="150"/>
      <c r="F34" s="261"/>
      <c r="G34" s="260"/>
      <c r="H34" s="79">
        <f t="shared" si="2"/>
        <v>0</v>
      </c>
      <c r="I34" s="79">
        <f t="shared" si="3"/>
        <v>0</v>
      </c>
    </row>
    <row r="35" spans="2:9" ht="12.75">
      <c r="B35" s="23" t="s">
        <v>127</v>
      </c>
      <c r="C35" s="191">
        <f>'2 Income Statement'!B37</f>
        <v>0</v>
      </c>
      <c r="D35" s="145"/>
      <c r="E35" s="150"/>
      <c r="F35" s="261"/>
      <c r="G35" s="260"/>
      <c r="H35" s="79">
        <f t="shared" si="2"/>
        <v>0</v>
      </c>
      <c r="I35" s="79">
        <f t="shared" si="3"/>
        <v>0</v>
      </c>
    </row>
    <row r="36" spans="2:9" ht="12.75">
      <c r="B36" s="23" t="s">
        <v>128</v>
      </c>
      <c r="C36" s="191">
        <f>'2 Income Statement'!B38</f>
        <v>0</v>
      </c>
      <c r="D36" s="145"/>
      <c r="E36" s="150"/>
      <c r="F36" s="261"/>
      <c r="G36" s="260"/>
      <c r="H36" s="79">
        <f t="shared" si="2"/>
        <v>0</v>
      </c>
      <c r="I36" s="79">
        <f t="shared" si="3"/>
        <v>0</v>
      </c>
    </row>
    <row r="37" spans="2:9" ht="12.75">
      <c r="B37" s="23" t="s">
        <v>129</v>
      </c>
      <c r="C37" s="191">
        <f>'2 Income Statement'!B39</f>
        <v>0</v>
      </c>
      <c r="D37" s="145"/>
      <c r="E37" s="150"/>
      <c r="F37" s="261"/>
      <c r="G37" s="260"/>
      <c r="H37" s="79">
        <f t="shared" si="2"/>
        <v>0</v>
      </c>
      <c r="I37" s="79">
        <f t="shared" si="3"/>
        <v>0</v>
      </c>
    </row>
    <row r="38" spans="2:9" ht="12.75">
      <c r="B38" s="23" t="s">
        <v>130</v>
      </c>
      <c r="C38" s="191">
        <f>'2 Income Statement'!B40</f>
        <v>0</v>
      </c>
      <c r="D38" s="145"/>
      <c r="E38" s="150"/>
      <c r="F38" s="261"/>
      <c r="G38" s="260"/>
      <c r="H38" s="79">
        <f t="shared" si="2"/>
        <v>0</v>
      </c>
      <c r="I38" s="79">
        <f t="shared" si="3"/>
        <v>0</v>
      </c>
    </row>
    <row r="39" spans="2:9" ht="12.75">
      <c r="B39" s="23" t="s">
        <v>131</v>
      </c>
      <c r="C39" s="191">
        <f>'2 Income Statement'!B41</f>
        <v>0</v>
      </c>
      <c r="D39" s="145"/>
      <c r="E39" s="150"/>
      <c r="F39" s="261"/>
      <c r="G39" s="260"/>
      <c r="H39" s="79">
        <f t="shared" si="2"/>
        <v>0</v>
      </c>
      <c r="I39" s="79">
        <f t="shared" si="3"/>
        <v>0</v>
      </c>
    </row>
    <row r="40" spans="2:9" ht="12.75">
      <c r="B40" s="23" t="s">
        <v>132</v>
      </c>
      <c r="C40" s="191">
        <f>'2 Income Statement'!B42</f>
        <v>0</v>
      </c>
      <c r="D40" s="145"/>
      <c r="E40" s="150"/>
      <c r="F40" s="261"/>
      <c r="G40" s="260"/>
      <c r="H40" s="79">
        <f t="shared" si="2"/>
        <v>0</v>
      </c>
      <c r="I40" s="79">
        <f t="shared" si="3"/>
        <v>0</v>
      </c>
    </row>
    <row r="41" spans="2:9" ht="12.75">
      <c r="B41" s="23" t="s">
        <v>133</v>
      </c>
      <c r="C41" s="191">
        <f>'2 Income Statement'!B43</f>
        <v>0</v>
      </c>
      <c r="D41" s="145"/>
      <c r="E41" s="150"/>
      <c r="F41" s="261"/>
      <c r="G41" s="260"/>
      <c r="H41" s="79">
        <f t="shared" si="2"/>
        <v>0</v>
      </c>
      <c r="I41" s="79">
        <f t="shared" si="3"/>
        <v>0</v>
      </c>
    </row>
    <row r="42" spans="2:9" ht="12.75">
      <c r="B42" s="23" t="s">
        <v>134</v>
      </c>
      <c r="C42" s="191">
        <f>'2 Income Statement'!B44</f>
        <v>0</v>
      </c>
      <c r="D42" s="145"/>
      <c r="E42" s="150"/>
      <c r="F42" s="261"/>
      <c r="G42" s="260"/>
      <c r="H42" s="79">
        <f t="shared" si="2"/>
        <v>0</v>
      </c>
      <c r="I42" s="79">
        <f t="shared" si="3"/>
        <v>0</v>
      </c>
    </row>
    <row r="43" spans="2:9" ht="12.75">
      <c r="B43" s="23" t="s">
        <v>135</v>
      </c>
      <c r="C43" s="191">
        <f>'2 Income Statement'!B45</f>
        <v>0</v>
      </c>
      <c r="D43" s="145"/>
      <c r="E43" s="150"/>
      <c r="F43" s="261"/>
      <c r="G43" s="260"/>
      <c r="H43" s="79">
        <f t="shared" si="2"/>
        <v>0</v>
      </c>
      <c r="I43" s="79">
        <f t="shared" si="3"/>
        <v>0</v>
      </c>
    </row>
    <row r="44" spans="2:9" ht="12.75">
      <c r="B44" s="23" t="s">
        <v>136</v>
      </c>
      <c r="C44" s="191">
        <f>'2 Income Statement'!B46</f>
        <v>0</v>
      </c>
      <c r="D44" s="145"/>
      <c r="E44" s="150"/>
      <c r="F44" s="261"/>
      <c r="G44" s="260"/>
      <c r="H44" s="79">
        <f t="shared" si="2"/>
        <v>0</v>
      </c>
      <c r="I44" s="79">
        <f t="shared" si="3"/>
        <v>0</v>
      </c>
    </row>
    <row r="45" spans="2:9" ht="12.75">
      <c r="B45" s="23" t="s">
        <v>137</v>
      </c>
      <c r="C45" s="191">
        <f>'2 Income Statement'!B47</f>
        <v>0</v>
      </c>
      <c r="D45" s="145"/>
      <c r="E45" s="150"/>
      <c r="F45" s="261"/>
      <c r="G45" s="260"/>
      <c r="H45" s="79">
        <f t="shared" si="2"/>
        <v>0</v>
      </c>
      <c r="I45" s="79">
        <f t="shared" si="3"/>
        <v>0</v>
      </c>
    </row>
    <row r="46" spans="2:9" ht="12.75">
      <c r="B46" s="23" t="s">
        <v>138</v>
      </c>
      <c r="C46" s="191">
        <f>'2 Income Statement'!B48</f>
        <v>0</v>
      </c>
      <c r="D46" s="145"/>
      <c r="E46" s="150"/>
      <c r="F46" s="261"/>
      <c r="G46" s="260"/>
      <c r="H46" s="79">
        <f t="shared" si="2"/>
        <v>0</v>
      </c>
      <c r="I46" s="79">
        <f t="shared" si="3"/>
        <v>0</v>
      </c>
    </row>
    <row r="47" spans="2:9" ht="12.75">
      <c r="B47" s="23" t="s">
        <v>139</v>
      </c>
      <c r="C47" s="191">
        <f>'2 Income Statement'!B49</f>
        <v>0</v>
      </c>
      <c r="D47" s="145"/>
      <c r="E47" s="150"/>
      <c r="F47" s="261"/>
      <c r="G47" s="260"/>
      <c r="H47" s="79">
        <f t="shared" si="2"/>
        <v>0</v>
      </c>
      <c r="I47" s="79">
        <f t="shared" si="3"/>
        <v>0</v>
      </c>
    </row>
    <row r="48" spans="2:9" ht="12.75">
      <c r="B48" s="23" t="s">
        <v>140</v>
      </c>
      <c r="C48" s="191">
        <f>'2 Income Statement'!B50</f>
        <v>0</v>
      </c>
      <c r="D48" s="145"/>
      <c r="E48" s="150"/>
      <c r="F48" s="261"/>
      <c r="G48" s="260"/>
      <c r="H48" s="79">
        <f t="shared" si="2"/>
        <v>0</v>
      </c>
      <c r="I48" s="79">
        <f t="shared" si="3"/>
        <v>0</v>
      </c>
    </row>
    <row r="49" spans="2:9" ht="12.75">
      <c r="B49" s="23" t="s">
        <v>141</v>
      </c>
      <c r="C49" s="191">
        <f>'2 Income Statement'!B51</f>
        <v>0</v>
      </c>
      <c r="D49" s="145"/>
      <c r="E49" s="150"/>
      <c r="F49" s="261"/>
      <c r="G49" s="260"/>
      <c r="H49" s="79">
        <f t="shared" si="2"/>
        <v>0</v>
      </c>
      <c r="I49" s="79">
        <f t="shared" si="3"/>
        <v>0</v>
      </c>
    </row>
    <row r="50" spans="2:9" ht="12.75">
      <c r="B50" s="23" t="s">
        <v>142</v>
      </c>
      <c r="C50" s="191">
        <f>'2 Income Statement'!B52</f>
        <v>0</v>
      </c>
      <c r="D50" s="145"/>
      <c r="E50" s="150"/>
      <c r="F50" s="261"/>
      <c r="G50" s="260"/>
      <c r="H50" s="79">
        <f t="shared" si="2"/>
        <v>0</v>
      </c>
      <c r="I50" s="79">
        <f t="shared" si="3"/>
        <v>0</v>
      </c>
    </row>
    <row r="51" spans="2:9" ht="12.75">
      <c r="B51" s="23" t="s">
        <v>143</v>
      </c>
      <c r="C51" s="191">
        <f>'2 Income Statement'!B53</f>
        <v>0</v>
      </c>
      <c r="D51" s="145"/>
      <c r="E51" s="150"/>
      <c r="F51" s="261"/>
      <c r="G51" s="260"/>
      <c r="H51" s="79">
        <f t="shared" si="2"/>
        <v>0</v>
      </c>
      <c r="I51" s="79">
        <f t="shared" si="3"/>
        <v>0</v>
      </c>
    </row>
    <row r="52" spans="2:9" ht="12.75">
      <c r="B52" s="23" t="s">
        <v>144</v>
      </c>
      <c r="C52" s="191">
        <f>'2 Income Statement'!B54</f>
        <v>0</v>
      </c>
      <c r="D52" s="145"/>
      <c r="E52" s="150"/>
      <c r="F52" s="261"/>
      <c r="G52" s="260"/>
      <c r="H52" s="79">
        <f t="shared" si="2"/>
        <v>0</v>
      </c>
      <c r="I52" s="79">
        <f t="shared" si="3"/>
        <v>0</v>
      </c>
    </row>
  </sheetData>
  <sheetProtection sheet="1" objects="1" scenarios="1"/>
  <mergeCells count="2">
    <mergeCell ref="B1:K1"/>
    <mergeCell ref="J2:N2"/>
  </mergeCells>
  <printOptions/>
  <pageMargins left="0.75" right="0.75" top="1" bottom="1" header="0.5" footer="0.5"/>
  <pageSetup horizontalDpi="600" verticalDpi="600" orientation="portrait"/>
  <legacyDrawing r:id="rId2"/>
</worksheet>
</file>

<file path=xl/worksheets/sheet7.xml><?xml version="1.0" encoding="utf-8"?>
<worksheet xmlns="http://schemas.openxmlformats.org/spreadsheetml/2006/main" xmlns:r="http://schemas.openxmlformats.org/officeDocument/2006/relationships">
  <dimension ref="B1:O52"/>
  <sheetViews>
    <sheetView zoomScale="150" zoomScaleNormal="15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8.8515625" defaultRowHeight="12.75"/>
  <cols>
    <col min="1" max="1" width="2.28125" style="0" customWidth="1"/>
    <col min="3" max="3" width="22.421875" style="41" customWidth="1"/>
    <col min="4" max="4" width="10.421875" style="174" customWidth="1"/>
    <col min="5" max="5" width="16.7109375" style="41" customWidth="1"/>
    <col min="6" max="7" width="10.7109375" style="0" customWidth="1"/>
    <col min="8" max="8" width="11.28125" style="0" customWidth="1"/>
    <col min="9" max="9" width="18.28125" style="0" customWidth="1"/>
    <col min="10" max="10" width="13.140625" style="0" customWidth="1"/>
    <col min="11" max="11" width="10.28125" style="0" customWidth="1"/>
  </cols>
  <sheetData>
    <row r="1" spans="2:15" ht="18" customHeight="1">
      <c r="B1" s="170" t="s">
        <v>387</v>
      </c>
      <c r="C1" s="169"/>
      <c r="D1" s="171"/>
      <c r="E1" s="171"/>
      <c r="F1" s="171"/>
      <c r="G1" s="171"/>
      <c r="H1" s="171"/>
      <c r="I1" s="171"/>
      <c r="K1" s="133"/>
      <c r="L1" s="133"/>
      <c r="M1" s="133"/>
      <c r="N1" s="133"/>
      <c r="O1" s="81"/>
    </row>
    <row r="2" spans="2:15" s="41" customFormat="1" ht="63.75">
      <c r="B2" s="259"/>
      <c r="C2" s="48" t="s">
        <v>89</v>
      </c>
      <c r="D2" s="173" t="s">
        <v>449</v>
      </c>
      <c r="E2" s="48" t="s">
        <v>103</v>
      </c>
      <c r="F2" s="48" t="s">
        <v>163</v>
      </c>
      <c r="G2" s="48" t="s">
        <v>104</v>
      </c>
      <c r="H2" s="48" t="s">
        <v>102</v>
      </c>
      <c r="I2" s="48" t="s">
        <v>359</v>
      </c>
      <c r="J2" s="48" t="s">
        <v>358</v>
      </c>
      <c r="K2" s="48" t="s">
        <v>357</v>
      </c>
      <c r="L2" s="48" t="s">
        <v>356</v>
      </c>
      <c r="M2" s="131"/>
      <c r="N2" s="131"/>
      <c r="O2" s="82"/>
    </row>
    <row r="3" spans="2:15" ht="15">
      <c r="B3" t="s">
        <v>397</v>
      </c>
      <c r="C3" s="48">
        <f>'2 Income Statement'!B5</f>
        <v>0</v>
      </c>
      <c r="D3" s="149"/>
      <c r="E3" s="146"/>
      <c r="F3" s="150"/>
      <c r="G3" s="149"/>
      <c r="H3" s="149"/>
      <c r="I3" s="151"/>
      <c r="J3" s="152"/>
      <c r="K3" s="87">
        <f>IF(I3&gt;0,((I3*I3)*J3),0)</f>
        <v>0</v>
      </c>
      <c r="L3" s="87">
        <f>IF(H3&gt;0,(((F3/H3)*K3)/G3),0)*D3</f>
        <v>0</v>
      </c>
      <c r="M3" s="134"/>
      <c r="N3" s="133"/>
      <c r="O3" s="83"/>
    </row>
    <row r="4" spans="2:15" ht="15">
      <c r="B4" t="s">
        <v>398</v>
      </c>
      <c r="C4" s="48">
        <f>'2 Income Statement'!B6</f>
        <v>0</v>
      </c>
      <c r="D4" s="149"/>
      <c r="E4" s="146"/>
      <c r="F4" s="150"/>
      <c r="G4" s="149"/>
      <c r="H4" s="149"/>
      <c r="I4" s="151"/>
      <c r="J4" s="152"/>
      <c r="K4" s="87">
        <f aca="true" t="shared" si="0" ref="K4:K16">IF(I4&gt;0,((I4*I4)*J4),0)</f>
        <v>0</v>
      </c>
      <c r="L4" s="87">
        <f aca="true" t="shared" si="1" ref="L4:L16">IF(H4&gt;0,(((F4/H4)*K4)/G4),0)*D4</f>
        <v>0</v>
      </c>
      <c r="M4" s="133"/>
      <c r="N4" s="133"/>
      <c r="O4" s="83"/>
    </row>
    <row r="5" spans="2:15" ht="15">
      <c r="B5" t="s">
        <v>399</v>
      </c>
      <c r="C5" s="48">
        <f>'2 Income Statement'!B7</f>
        <v>0</v>
      </c>
      <c r="D5" s="149"/>
      <c r="E5" s="146"/>
      <c r="F5" s="150"/>
      <c r="G5" s="149"/>
      <c r="H5" s="149"/>
      <c r="I5" s="151"/>
      <c r="J5" s="152"/>
      <c r="K5" s="87">
        <f t="shared" si="0"/>
        <v>0</v>
      </c>
      <c r="L5" s="87">
        <f t="shared" si="1"/>
        <v>0</v>
      </c>
      <c r="M5" s="133"/>
      <c r="N5" s="133"/>
      <c r="O5" s="83"/>
    </row>
    <row r="6" spans="2:15" ht="15">
      <c r="B6" t="s">
        <v>400</v>
      </c>
      <c r="C6" s="48">
        <f>'2 Income Statement'!B8</f>
        <v>0</v>
      </c>
      <c r="D6" s="149"/>
      <c r="E6" s="146"/>
      <c r="F6" s="150"/>
      <c r="G6" s="149"/>
      <c r="H6" s="149"/>
      <c r="I6" s="151"/>
      <c r="J6" s="152"/>
      <c r="K6" s="87">
        <f t="shared" si="0"/>
        <v>0</v>
      </c>
      <c r="L6" s="87">
        <f t="shared" si="1"/>
        <v>0</v>
      </c>
      <c r="M6" s="133"/>
      <c r="N6" s="133"/>
      <c r="O6" s="83"/>
    </row>
    <row r="7" spans="2:15" ht="15">
      <c r="B7" t="s">
        <v>401</v>
      </c>
      <c r="C7" s="48">
        <f>'2 Income Statement'!B9</f>
        <v>0</v>
      </c>
      <c r="D7" s="149"/>
      <c r="E7" s="146"/>
      <c r="F7" s="150"/>
      <c r="G7" s="149"/>
      <c r="H7" s="149"/>
      <c r="I7" s="151"/>
      <c r="J7" s="152"/>
      <c r="K7" s="87">
        <f t="shared" si="0"/>
        <v>0</v>
      </c>
      <c r="L7" s="87">
        <f t="shared" si="1"/>
        <v>0</v>
      </c>
      <c r="M7" s="133"/>
      <c r="N7" s="133"/>
      <c r="O7" s="83"/>
    </row>
    <row r="8" spans="2:15" ht="15">
      <c r="B8" t="s">
        <v>402</v>
      </c>
      <c r="C8" s="48">
        <f>'2 Income Statement'!B10</f>
        <v>0</v>
      </c>
      <c r="D8" s="149"/>
      <c r="E8" s="146"/>
      <c r="F8" s="150"/>
      <c r="G8" s="149"/>
      <c r="H8" s="149"/>
      <c r="I8" s="151"/>
      <c r="J8" s="152"/>
      <c r="K8" s="87">
        <f t="shared" si="0"/>
        <v>0</v>
      </c>
      <c r="L8" s="87">
        <f t="shared" si="1"/>
        <v>0</v>
      </c>
      <c r="M8" s="133"/>
      <c r="N8" s="133"/>
      <c r="O8" s="83"/>
    </row>
    <row r="9" spans="2:15" ht="15">
      <c r="B9" t="s">
        <v>403</v>
      </c>
      <c r="C9" s="48">
        <f>'2 Income Statement'!B11</f>
        <v>0</v>
      </c>
      <c r="D9" s="149"/>
      <c r="E9" s="146"/>
      <c r="F9" s="150"/>
      <c r="G9" s="149"/>
      <c r="H9" s="149"/>
      <c r="I9" s="151"/>
      <c r="J9" s="152"/>
      <c r="K9" s="87">
        <f t="shared" si="0"/>
        <v>0</v>
      </c>
      <c r="L9" s="87">
        <f t="shared" si="1"/>
        <v>0</v>
      </c>
      <c r="M9" s="133"/>
      <c r="N9" s="133"/>
      <c r="O9" s="83"/>
    </row>
    <row r="10" spans="2:15" ht="15">
      <c r="B10" t="s">
        <v>404</v>
      </c>
      <c r="C10" s="48">
        <f>'2 Income Statement'!B12</f>
        <v>0</v>
      </c>
      <c r="D10" s="149"/>
      <c r="E10" s="146"/>
      <c r="F10" s="150"/>
      <c r="G10" s="149"/>
      <c r="H10" s="149"/>
      <c r="I10" s="151"/>
      <c r="J10" s="152"/>
      <c r="K10" s="87">
        <f t="shared" si="0"/>
        <v>0</v>
      </c>
      <c r="L10" s="87">
        <f t="shared" si="1"/>
        <v>0</v>
      </c>
      <c r="M10" s="133"/>
      <c r="N10" s="133"/>
      <c r="O10" s="83"/>
    </row>
    <row r="11" spans="2:15" ht="15">
      <c r="B11" t="s">
        <v>405</v>
      </c>
      <c r="C11" s="48">
        <f>'2 Income Statement'!B13</f>
        <v>0</v>
      </c>
      <c r="D11" s="149"/>
      <c r="E11" s="146"/>
      <c r="F11" s="150"/>
      <c r="G11" s="149"/>
      <c r="H11" s="149"/>
      <c r="I11" s="151"/>
      <c r="J11" s="152"/>
      <c r="K11" s="87">
        <f t="shared" si="0"/>
        <v>0</v>
      </c>
      <c r="L11" s="87">
        <f t="shared" si="1"/>
        <v>0</v>
      </c>
      <c r="M11" s="133"/>
      <c r="N11" s="133"/>
      <c r="O11" s="83"/>
    </row>
    <row r="12" spans="2:15" ht="15">
      <c r="B12" t="s">
        <v>406</v>
      </c>
      <c r="C12" s="48">
        <f>'2 Income Statement'!B14</f>
        <v>0</v>
      </c>
      <c r="D12" s="149"/>
      <c r="E12" s="146"/>
      <c r="F12" s="150"/>
      <c r="G12" s="149"/>
      <c r="H12" s="149"/>
      <c r="I12" s="151"/>
      <c r="J12" s="152"/>
      <c r="K12" s="87">
        <f t="shared" si="0"/>
        <v>0</v>
      </c>
      <c r="L12" s="87">
        <f t="shared" si="1"/>
        <v>0</v>
      </c>
      <c r="M12" s="133"/>
      <c r="N12" s="133"/>
      <c r="O12" s="83"/>
    </row>
    <row r="13" spans="2:15" ht="15">
      <c r="B13" t="s">
        <v>407</v>
      </c>
      <c r="C13" s="48">
        <f>'2 Income Statement'!B15</f>
        <v>0</v>
      </c>
      <c r="D13" s="149"/>
      <c r="E13" s="146"/>
      <c r="F13" s="150"/>
      <c r="G13" s="149"/>
      <c r="H13" s="149"/>
      <c r="I13" s="151"/>
      <c r="J13" s="152"/>
      <c r="K13" s="87">
        <f t="shared" si="0"/>
        <v>0</v>
      </c>
      <c r="L13" s="87">
        <f t="shared" si="1"/>
        <v>0</v>
      </c>
      <c r="M13" s="133"/>
      <c r="N13" s="133"/>
      <c r="O13" s="83"/>
    </row>
    <row r="14" spans="2:15" ht="15">
      <c r="B14" t="s">
        <v>408</v>
      </c>
      <c r="C14" s="48">
        <f>'2 Income Statement'!B16</f>
        <v>0</v>
      </c>
      <c r="D14" s="149"/>
      <c r="E14" s="146"/>
      <c r="F14" s="150"/>
      <c r="G14" s="149"/>
      <c r="H14" s="149"/>
      <c r="I14" s="151"/>
      <c r="J14" s="152"/>
      <c r="K14" s="87">
        <f t="shared" si="0"/>
        <v>0</v>
      </c>
      <c r="L14" s="87">
        <f t="shared" si="1"/>
        <v>0</v>
      </c>
      <c r="M14" s="133"/>
      <c r="N14" s="133"/>
      <c r="O14" s="83"/>
    </row>
    <row r="15" spans="2:15" ht="15">
      <c r="B15" t="s">
        <v>409</v>
      </c>
      <c r="C15" s="48">
        <f>'2 Income Statement'!B17</f>
        <v>0</v>
      </c>
      <c r="D15" s="149"/>
      <c r="E15" s="146"/>
      <c r="F15" s="150"/>
      <c r="G15" s="149"/>
      <c r="H15" s="149"/>
      <c r="I15" s="151"/>
      <c r="J15" s="152"/>
      <c r="K15" s="87">
        <f t="shared" si="0"/>
        <v>0</v>
      </c>
      <c r="L15" s="87">
        <f t="shared" si="1"/>
        <v>0</v>
      </c>
      <c r="M15" s="133"/>
      <c r="N15" s="133"/>
      <c r="O15" s="83"/>
    </row>
    <row r="16" spans="2:15" ht="15">
      <c r="B16" t="s">
        <v>410</v>
      </c>
      <c r="C16" s="48">
        <f>'2 Income Statement'!B18</f>
        <v>0</v>
      </c>
      <c r="D16" s="149"/>
      <c r="E16" s="146"/>
      <c r="F16" s="150"/>
      <c r="G16" s="149"/>
      <c r="H16" s="149"/>
      <c r="I16" s="151"/>
      <c r="J16" s="152"/>
      <c r="K16" s="87">
        <f t="shared" si="0"/>
        <v>0</v>
      </c>
      <c r="L16" s="87">
        <f t="shared" si="1"/>
        <v>0</v>
      </c>
      <c r="M16" s="133"/>
      <c r="N16" s="133"/>
      <c r="O16" s="83"/>
    </row>
    <row r="17" spans="2:15" ht="15">
      <c r="B17" t="s">
        <v>411</v>
      </c>
      <c r="C17" s="48">
        <f>'2 Income Statement'!B19</f>
        <v>0</v>
      </c>
      <c r="D17" s="149"/>
      <c r="E17" s="146"/>
      <c r="F17" s="150"/>
      <c r="G17" s="149"/>
      <c r="H17" s="149"/>
      <c r="I17" s="151"/>
      <c r="J17" s="152"/>
      <c r="K17" s="87">
        <f aca="true" t="shared" si="2" ref="K17:K26">IF(I17&gt;0,((I17*I17)*J17),0)</f>
        <v>0</v>
      </c>
      <c r="L17" s="87">
        <f aca="true" t="shared" si="3" ref="L17:L26">IF(H17&gt;0,(((F17/H17)*K17)/G17),0)*D17</f>
        <v>0</v>
      </c>
      <c r="M17" s="133"/>
      <c r="N17" s="133"/>
      <c r="O17" s="83"/>
    </row>
    <row r="18" spans="2:15" ht="15">
      <c r="B18" t="s">
        <v>412</v>
      </c>
      <c r="C18" s="48">
        <f>'2 Income Statement'!B20</f>
        <v>0</v>
      </c>
      <c r="D18" s="149"/>
      <c r="E18" s="146"/>
      <c r="F18" s="150"/>
      <c r="G18" s="149"/>
      <c r="H18" s="149"/>
      <c r="I18" s="151"/>
      <c r="J18" s="152"/>
      <c r="K18" s="87">
        <f t="shared" si="2"/>
        <v>0</v>
      </c>
      <c r="L18" s="87">
        <f t="shared" si="3"/>
        <v>0</v>
      </c>
      <c r="M18" s="133"/>
      <c r="N18" s="133"/>
      <c r="O18" s="83"/>
    </row>
    <row r="19" spans="2:15" ht="15">
      <c r="B19" t="s">
        <v>413</v>
      </c>
      <c r="C19" s="48">
        <f>'2 Income Statement'!B21</f>
        <v>0</v>
      </c>
      <c r="D19" s="149"/>
      <c r="E19" s="146"/>
      <c r="F19" s="150"/>
      <c r="G19" s="149"/>
      <c r="H19" s="149"/>
      <c r="I19" s="151"/>
      <c r="J19" s="152"/>
      <c r="K19" s="87">
        <f t="shared" si="2"/>
        <v>0</v>
      </c>
      <c r="L19" s="87">
        <f t="shared" si="3"/>
        <v>0</v>
      </c>
      <c r="M19" s="133"/>
      <c r="N19" s="133"/>
      <c r="O19" s="83"/>
    </row>
    <row r="20" spans="2:15" ht="15">
      <c r="B20" t="s">
        <v>414</v>
      </c>
      <c r="C20" s="48">
        <f>'2 Income Statement'!B22</f>
        <v>0</v>
      </c>
      <c r="D20" s="149"/>
      <c r="E20" s="146"/>
      <c r="F20" s="150"/>
      <c r="G20" s="149"/>
      <c r="H20" s="149"/>
      <c r="I20" s="151"/>
      <c r="J20" s="152"/>
      <c r="K20" s="87">
        <f t="shared" si="2"/>
        <v>0</v>
      </c>
      <c r="L20" s="87">
        <f t="shared" si="3"/>
        <v>0</v>
      </c>
      <c r="M20" s="133"/>
      <c r="N20" s="133"/>
      <c r="O20" s="83"/>
    </row>
    <row r="21" spans="2:15" ht="15">
      <c r="B21" t="s">
        <v>415</v>
      </c>
      <c r="C21" s="48">
        <f>'2 Income Statement'!B23</f>
        <v>0</v>
      </c>
      <c r="D21" s="149"/>
      <c r="E21" s="146"/>
      <c r="F21" s="150"/>
      <c r="G21" s="149"/>
      <c r="H21" s="149"/>
      <c r="I21" s="151"/>
      <c r="J21" s="152"/>
      <c r="K21" s="87">
        <f t="shared" si="2"/>
        <v>0</v>
      </c>
      <c r="L21" s="87">
        <f t="shared" si="3"/>
        <v>0</v>
      </c>
      <c r="M21" s="133"/>
      <c r="N21" s="133"/>
      <c r="O21" s="83"/>
    </row>
    <row r="22" spans="2:15" ht="15">
      <c r="B22" t="s">
        <v>416</v>
      </c>
      <c r="C22" s="48">
        <f>'2 Income Statement'!B24</f>
        <v>0</v>
      </c>
      <c r="D22" s="149"/>
      <c r="E22" s="146"/>
      <c r="F22" s="150"/>
      <c r="G22" s="149"/>
      <c r="H22" s="149"/>
      <c r="I22" s="151"/>
      <c r="J22" s="152"/>
      <c r="K22" s="87">
        <f t="shared" si="2"/>
        <v>0</v>
      </c>
      <c r="L22" s="87">
        <f t="shared" si="3"/>
        <v>0</v>
      </c>
      <c r="M22" s="133"/>
      <c r="N22" s="133"/>
      <c r="O22" s="83"/>
    </row>
    <row r="23" spans="2:15" ht="15">
      <c r="B23" t="s">
        <v>417</v>
      </c>
      <c r="C23" s="48">
        <f>'2 Income Statement'!B25</f>
        <v>0</v>
      </c>
      <c r="D23" s="149"/>
      <c r="E23" s="146"/>
      <c r="F23" s="150"/>
      <c r="G23" s="149"/>
      <c r="H23" s="149"/>
      <c r="I23" s="151"/>
      <c r="J23" s="152"/>
      <c r="K23" s="87">
        <f t="shared" si="2"/>
        <v>0</v>
      </c>
      <c r="L23" s="87">
        <f t="shared" si="3"/>
        <v>0</v>
      </c>
      <c r="M23" s="133"/>
      <c r="N23" s="133"/>
      <c r="O23" s="83"/>
    </row>
    <row r="24" spans="2:15" ht="15">
      <c r="B24" t="s">
        <v>418</v>
      </c>
      <c r="C24" s="48">
        <f>'2 Income Statement'!B26</f>
        <v>0</v>
      </c>
      <c r="D24" s="149"/>
      <c r="E24" s="146"/>
      <c r="F24" s="150"/>
      <c r="G24" s="149"/>
      <c r="H24" s="149"/>
      <c r="I24" s="151"/>
      <c r="J24" s="152"/>
      <c r="K24" s="87">
        <f t="shared" si="2"/>
        <v>0</v>
      </c>
      <c r="L24" s="87">
        <f t="shared" si="3"/>
        <v>0</v>
      </c>
      <c r="M24" s="133"/>
      <c r="N24" s="133"/>
      <c r="O24" s="83"/>
    </row>
    <row r="25" spans="2:15" ht="15">
      <c r="B25" t="s">
        <v>419</v>
      </c>
      <c r="C25" s="48">
        <f>'2 Income Statement'!B27</f>
        <v>0</v>
      </c>
      <c r="D25" s="149"/>
      <c r="E25" s="146"/>
      <c r="F25" s="150"/>
      <c r="G25" s="149"/>
      <c r="H25" s="149"/>
      <c r="I25" s="151"/>
      <c r="J25" s="152"/>
      <c r="K25" s="87">
        <f t="shared" si="2"/>
        <v>0</v>
      </c>
      <c r="L25" s="87">
        <f t="shared" si="3"/>
        <v>0</v>
      </c>
      <c r="M25" s="133"/>
      <c r="N25" s="133"/>
      <c r="O25" s="83"/>
    </row>
    <row r="26" spans="2:15" ht="15">
      <c r="B26" t="s">
        <v>420</v>
      </c>
      <c r="C26" s="48">
        <f>'2 Income Statement'!B28</f>
        <v>0</v>
      </c>
      <c r="D26" s="149"/>
      <c r="E26" s="146"/>
      <c r="F26" s="150"/>
      <c r="G26" s="149"/>
      <c r="H26" s="149"/>
      <c r="I26" s="151"/>
      <c r="J26" s="152"/>
      <c r="K26" s="87">
        <f t="shared" si="2"/>
        <v>0</v>
      </c>
      <c r="L26" s="87">
        <f t="shared" si="3"/>
        <v>0</v>
      </c>
      <c r="M26" s="133"/>
      <c r="N26" s="133"/>
      <c r="O26" s="83"/>
    </row>
    <row r="27" spans="2:15" ht="15">
      <c r="B27" t="s">
        <v>421</v>
      </c>
      <c r="C27" s="48">
        <f>'2 Income Statement'!B29</f>
        <v>0</v>
      </c>
      <c r="D27" s="149"/>
      <c r="E27" s="146"/>
      <c r="F27" s="150"/>
      <c r="G27" s="149"/>
      <c r="H27" s="149"/>
      <c r="I27" s="151"/>
      <c r="J27" s="152"/>
      <c r="K27" s="87">
        <f aca="true" t="shared" si="4" ref="K27:K52">IF(I27&gt;0,((I27*I27)*J27),0)</f>
        <v>0</v>
      </c>
      <c r="L27" s="87">
        <f aca="true" t="shared" si="5" ref="L27:L52">IF(H27&gt;0,(((F27/H27)*K27)/G27),0)*D27</f>
        <v>0</v>
      </c>
      <c r="M27" s="133"/>
      <c r="N27" s="133"/>
      <c r="O27" s="83"/>
    </row>
    <row r="28" spans="2:12" ht="12.75">
      <c r="B28" t="s">
        <v>120</v>
      </c>
      <c r="C28" s="48">
        <f>'2 Income Statement'!B30</f>
        <v>0</v>
      </c>
      <c r="D28" s="149"/>
      <c r="E28" s="146"/>
      <c r="F28" s="150"/>
      <c r="G28" s="149"/>
      <c r="H28" s="149"/>
      <c r="I28" s="151"/>
      <c r="J28" s="152"/>
      <c r="K28" s="87">
        <f t="shared" si="4"/>
        <v>0</v>
      </c>
      <c r="L28" s="87">
        <f t="shared" si="5"/>
        <v>0</v>
      </c>
    </row>
    <row r="29" spans="2:12" ht="12.75">
      <c r="B29" t="s">
        <v>121</v>
      </c>
      <c r="C29" s="48">
        <f>'2 Income Statement'!B31</f>
        <v>0</v>
      </c>
      <c r="D29" s="149"/>
      <c r="E29" s="146"/>
      <c r="F29" s="150"/>
      <c r="G29" s="149"/>
      <c r="H29" s="149"/>
      <c r="I29" s="151"/>
      <c r="J29" s="152"/>
      <c r="K29" s="87">
        <f t="shared" si="4"/>
        <v>0</v>
      </c>
      <c r="L29" s="87">
        <f t="shared" si="5"/>
        <v>0</v>
      </c>
    </row>
    <row r="30" spans="2:12" ht="12.75">
      <c r="B30" t="s">
        <v>122</v>
      </c>
      <c r="C30" s="48">
        <f>'2 Income Statement'!B32</f>
        <v>0</v>
      </c>
      <c r="D30" s="149"/>
      <c r="E30" s="146"/>
      <c r="F30" s="150"/>
      <c r="G30" s="149"/>
      <c r="H30" s="149"/>
      <c r="I30" s="151"/>
      <c r="J30" s="152"/>
      <c r="K30" s="87">
        <f t="shared" si="4"/>
        <v>0</v>
      </c>
      <c r="L30" s="87">
        <f t="shared" si="5"/>
        <v>0</v>
      </c>
    </row>
    <row r="31" spans="2:12" ht="12.75">
      <c r="B31" t="s">
        <v>123</v>
      </c>
      <c r="C31" s="48">
        <f>'2 Income Statement'!B33</f>
        <v>0</v>
      </c>
      <c r="D31" s="149"/>
      <c r="E31" s="146"/>
      <c r="F31" s="150"/>
      <c r="G31" s="149"/>
      <c r="H31" s="149"/>
      <c r="I31" s="151"/>
      <c r="J31" s="152"/>
      <c r="K31" s="87">
        <f t="shared" si="4"/>
        <v>0</v>
      </c>
      <c r="L31" s="87">
        <f t="shared" si="5"/>
        <v>0</v>
      </c>
    </row>
    <row r="32" spans="2:12" ht="12.75">
      <c r="B32" t="s">
        <v>124</v>
      </c>
      <c r="C32" s="48">
        <f>'2 Income Statement'!B34</f>
        <v>0</v>
      </c>
      <c r="D32" s="149"/>
      <c r="E32" s="146"/>
      <c r="F32" s="150"/>
      <c r="G32" s="149"/>
      <c r="H32" s="149"/>
      <c r="I32" s="151"/>
      <c r="J32" s="152"/>
      <c r="K32" s="87">
        <f t="shared" si="4"/>
        <v>0</v>
      </c>
      <c r="L32" s="87">
        <f t="shared" si="5"/>
        <v>0</v>
      </c>
    </row>
    <row r="33" spans="2:12" ht="12.75">
      <c r="B33" t="s">
        <v>125</v>
      </c>
      <c r="C33" s="48">
        <f>'2 Income Statement'!B35</f>
        <v>0</v>
      </c>
      <c r="D33" s="149"/>
      <c r="E33" s="146"/>
      <c r="F33" s="150"/>
      <c r="G33" s="149"/>
      <c r="H33" s="149"/>
      <c r="I33" s="151"/>
      <c r="J33" s="152"/>
      <c r="K33" s="87">
        <f t="shared" si="4"/>
        <v>0</v>
      </c>
      <c r="L33" s="87">
        <f t="shared" si="5"/>
        <v>0</v>
      </c>
    </row>
    <row r="34" spans="2:12" ht="12.75">
      <c r="B34" t="s">
        <v>126</v>
      </c>
      <c r="C34" s="48">
        <f>'2 Income Statement'!B36</f>
        <v>0</v>
      </c>
      <c r="D34" s="149"/>
      <c r="E34" s="146"/>
      <c r="F34" s="150"/>
      <c r="G34" s="149"/>
      <c r="H34" s="149"/>
      <c r="I34" s="151"/>
      <c r="J34" s="152"/>
      <c r="K34" s="87">
        <f t="shared" si="4"/>
        <v>0</v>
      </c>
      <c r="L34" s="87">
        <f t="shared" si="5"/>
        <v>0</v>
      </c>
    </row>
    <row r="35" spans="2:12" ht="12.75">
      <c r="B35" t="s">
        <v>127</v>
      </c>
      <c r="C35" s="48">
        <f>'2 Income Statement'!B37</f>
        <v>0</v>
      </c>
      <c r="D35" s="149"/>
      <c r="E35" s="146"/>
      <c r="F35" s="150"/>
      <c r="G35" s="149"/>
      <c r="H35" s="149"/>
      <c r="I35" s="151"/>
      <c r="J35" s="152"/>
      <c r="K35" s="87">
        <f t="shared" si="4"/>
        <v>0</v>
      </c>
      <c r="L35" s="87">
        <f t="shared" si="5"/>
        <v>0</v>
      </c>
    </row>
    <row r="36" spans="2:12" ht="12.75">
      <c r="B36" t="s">
        <v>128</v>
      </c>
      <c r="C36" s="48">
        <f>'2 Income Statement'!B38</f>
        <v>0</v>
      </c>
      <c r="D36" s="149"/>
      <c r="E36" s="146"/>
      <c r="F36" s="150"/>
      <c r="G36" s="149"/>
      <c r="H36" s="149"/>
      <c r="I36" s="151"/>
      <c r="J36" s="152"/>
      <c r="K36" s="87">
        <f t="shared" si="4"/>
        <v>0</v>
      </c>
      <c r="L36" s="87">
        <f t="shared" si="5"/>
        <v>0</v>
      </c>
    </row>
    <row r="37" spans="2:12" ht="12.75">
      <c r="B37" t="s">
        <v>129</v>
      </c>
      <c r="C37" s="48">
        <f>'2 Income Statement'!B39</f>
        <v>0</v>
      </c>
      <c r="D37" s="149"/>
      <c r="E37" s="146"/>
      <c r="F37" s="150"/>
      <c r="G37" s="149"/>
      <c r="H37" s="149"/>
      <c r="I37" s="151"/>
      <c r="J37" s="152"/>
      <c r="K37" s="87">
        <f t="shared" si="4"/>
        <v>0</v>
      </c>
      <c r="L37" s="87">
        <f t="shared" si="5"/>
        <v>0</v>
      </c>
    </row>
    <row r="38" spans="2:12" ht="12.75">
      <c r="B38" t="s">
        <v>130</v>
      </c>
      <c r="C38" s="48">
        <f>'2 Income Statement'!B40</f>
        <v>0</v>
      </c>
      <c r="D38" s="149"/>
      <c r="E38" s="146"/>
      <c r="F38" s="150"/>
      <c r="G38" s="149"/>
      <c r="H38" s="149"/>
      <c r="I38" s="151"/>
      <c r="J38" s="152"/>
      <c r="K38" s="87">
        <f t="shared" si="4"/>
        <v>0</v>
      </c>
      <c r="L38" s="87">
        <f t="shared" si="5"/>
        <v>0</v>
      </c>
    </row>
    <row r="39" spans="2:12" ht="12.75">
      <c r="B39" t="s">
        <v>131</v>
      </c>
      <c r="C39" s="48">
        <f>'2 Income Statement'!B41</f>
        <v>0</v>
      </c>
      <c r="D39" s="149"/>
      <c r="E39" s="146"/>
      <c r="F39" s="150"/>
      <c r="G39" s="149"/>
      <c r="H39" s="149"/>
      <c r="I39" s="151"/>
      <c r="J39" s="152"/>
      <c r="K39" s="87">
        <f t="shared" si="4"/>
        <v>0</v>
      </c>
      <c r="L39" s="87">
        <f t="shared" si="5"/>
        <v>0</v>
      </c>
    </row>
    <row r="40" spans="2:12" ht="12.75">
      <c r="B40" t="s">
        <v>132</v>
      </c>
      <c r="C40" s="48">
        <f>'2 Income Statement'!B42</f>
        <v>0</v>
      </c>
      <c r="D40" s="149"/>
      <c r="E40" s="146"/>
      <c r="F40" s="150"/>
      <c r="G40" s="149"/>
      <c r="H40" s="149"/>
      <c r="I40" s="151"/>
      <c r="J40" s="152"/>
      <c r="K40" s="87">
        <f t="shared" si="4"/>
        <v>0</v>
      </c>
      <c r="L40" s="87">
        <f t="shared" si="5"/>
        <v>0</v>
      </c>
    </row>
    <row r="41" spans="2:12" ht="12.75">
      <c r="B41" t="s">
        <v>133</v>
      </c>
      <c r="C41" s="48">
        <f>'2 Income Statement'!B43</f>
        <v>0</v>
      </c>
      <c r="D41" s="149"/>
      <c r="E41" s="146"/>
      <c r="F41" s="150"/>
      <c r="G41" s="149"/>
      <c r="H41" s="149"/>
      <c r="I41" s="151"/>
      <c r="J41" s="152"/>
      <c r="K41" s="87">
        <f t="shared" si="4"/>
        <v>0</v>
      </c>
      <c r="L41" s="87">
        <f t="shared" si="5"/>
        <v>0</v>
      </c>
    </row>
    <row r="42" spans="2:12" ht="12.75">
      <c r="B42" t="s">
        <v>134</v>
      </c>
      <c r="C42" s="48">
        <f>'2 Income Statement'!B44</f>
        <v>0</v>
      </c>
      <c r="D42" s="149"/>
      <c r="E42" s="146"/>
      <c r="F42" s="150"/>
      <c r="G42" s="149"/>
      <c r="H42" s="149"/>
      <c r="I42" s="151"/>
      <c r="J42" s="152"/>
      <c r="K42" s="87">
        <f t="shared" si="4"/>
        <v>0</v>
      </c>
      <c r="L42" s="87">
        <f t="shared" si="5"/>
        <v>0</v>
      </c>
    </row>
    <row r="43" spans="2:12" ht="12.75">
      <c r="B43" t="s">
        <v>135</v>
      </c>
      <c r="C43" s="48">
        <f>'2 Income Statement'!B45</f>
        <v>0</v>
      </c>
      <c r="D43" s="149"/>
      <c r="E43" s="146"/>
      <c r="F43" s="150"/>
      <c r="G43" s="149"/>
      <c r="H43" s="149"/>
      <c r="I43" s="151"/>
      <c r="J43" s="152"/>
      <c r="K43" s="87">
        <f t="shared" si="4"/>
        <v>0</v>
      </c>
      <c r="L43" s="87">
        <f t="shared" si="5"/>
        <v>0</v>
      </c>
    </row>
    <row r="44" spans="2:12" ht="12.75">
      <c r="B44" t="s">
        <v>136</v>
      </c>
      <c r="C44" s="48">
        <f>'2 Income Statement'!B46</f>
        <v>0</v>
      </c>
      <c r="D44" s="149"/>
      <c r="E44" s="146"/>
      <c r="F44" s="150"/>
      <c r="G44" s="149"/>
      <c r="H44" s="149"/>
      <c r="I44" s="151"/>
      <c r="J44" s="152"/>
      <c r="K44" s="87">
        <f t="shared" si="4"/>
        <v>0</v>
      </c>
      <c r="L44" s="87">
        <f t="shared" si="5"/>
        <v>0</v>
      </c>
    </row>
    <row r="45" spans="2:12" ht="12.75">
      <c r="B45" t="s">
        <v>137</v>
      </c>
      <c r="C45" s="48">
        <f>'2 Income Statement'!B47</f>
        <v>0</v>
      </c>
      <c r="D45" s="149"/>
      <c r="E45" s="146"/>
      <c r="F45" s="150"/>
      <c r="G45" s="149"/>
      <c r="H45" s="149"/>
      <c r="I45" s="151"/>
      <c r="J45" s="152"/>
      <c r="K45" s="87">
        <f t="shared" si="4"/>
        <v>0</v>
      </c>
      <c r="L45" s="87">
        <f t="shared" si="5"/>
        <v>0</v>
      </c>
    </row>
    <row r="46" spans="2:12" ht="12.75">
      <c r="B46" t="s">
        <v>138</v>
      </c>
      <c r="C46" s="48">
        <f>'2 Income Statement'!B48</f>
        <v>0</v>
      </c>
      <c r="D46" s="149"/>
      <c r="E46" s="146"/>
      <c r="F46" s="150"/>
      <c r="G46" s="149"/>
      <c r="H46" s="149"/>
      <c r="I46" s="151"/>
      <c r="J46" s="152"/>
      <c r="K46" s="87">
        <f t="shared" si="4"/>
        <v>0</v>
      </c>
      <c r="L46" s="87">
        <f t="shared" si="5"/>
        <v>0</v>
      </c>
    </row>
    <row r="47" spans="2:12" ht="12.75">
      <c r="B47" t="s">
        <v>139</v>
      </c>
      <c r="C47" s="48">
        <f>'2 Income Statement'!B49</f>
        <v>0</v>
      </c>
      <c r="D47" s="149"/>
      <c r="E47" s="146"/>
      <c r="F47" s="150"/>
      <c r="G47" s="149"/>
      <c r="H47" s="149"/>
      <c r="I47" s="151"/>
      <c r="J47" s="152"/>
      <c r="K47" s="87">
        <f t="shared" si="4"/>
        <v>0</v>
      </c>
      <c r="L47" s="87">
        <f t="shared" si="5"/>
        <v>0</v>
      </c>
    </row>
    <row r="48" spans="2:12" ht="12.75">
      <c r="B48" t="s">
        <v>140</v>
      </c>
      <c r="C48" s="48">
        <f>'2 Income Statement'!B50</f>
        <v>0</v>
      </c>
      <c r="D48" s="149"/>
      <c r="E48" s="146"/>
      <c r="F48" s="150"/>
      <c r="G48" s="149"/>
      <c r="H48" s="149"/>
      <c r="I48" s="151"/>
      <c r="J48" s="152"/>
      <c r="K48" s="87">
        <f t="shared" si="4"/>
        <v>0</v>
      </c>
      <c r="L48" s="87">
        <f t="shared" si="5"/>
        <v>0</v>
      </c>
    </row>
    <row r="49" spans="2:12" ht="12.75">
      <c r="B49" t="s">
        <v>141</v>
      </c>
      <c r="C49" s="48">
        <f>'2 Income Statement'!B51</f>
        <v>0</v>
      </c>
      <c r="D49" s="149"/>
      <c r="E49" s="146"/>
      <c r="F49" s="150"/>
      <c r="G49" s="149"/>
      <c r="H49" s="149"/>
      <c r="I49" s="151"/>
      <c r="J49" s="152"/>
      <c r="K49" s="87">
        <f t="shared" si="4"/>
        <v>0</v>
      </c>
      <c r="L49" s="87">
        <f t="shared" si="5"/>
        <v>0</v>
      </c>
    </row>
    <row r="50" spans="2:12" ht="12.75">
      <c r="B50" t="s">
        <v>142</v>
      </c>
      <c r="C50" s="48">
        <f>'2 Income Statement'!B52</f>
        <v>0</v>
      </c>
      <c r="D50" s="149"/>
      <c r="E50" s="146"/>
      <c r="F50" s="150"/>
      <c r="G50" s="149"/>
      <c r="H50" s="149"/>
      <c r="I50" s="151"/>
      <c r="J50" s="152"/>
      <c r="K50" s="87">
        <f t="shared" si="4"/>
        <v>0</v>
      </c>
      <c r="L50" s="87">
        <f t="shared" si="5"/>
        <v>0</v>
      </c>
    </row>
    <row r="51" spans="2:12" ht="12.75">
      <c r="B51" t="s">
        <v>143</v>
      </c>
      <c r="C51" s="48">
        <f>'2 Income Statement'!B53</f>
        <v>0</v>
      </c>
      <c r="D51" s="149"/>
      <c r="E51" s="146"/>
      <c r="F51" s="150"/>
      <c r="G51" s="149"/>
      <c r="H51" s="149"/>
      <c r="I51" s="151"/>
      <c r="J51" s="152"/>
      <c r="K51" s="87">
        <f t="shared" si="4"/>
        <v>0</v>
      </c>
      <c r="L51" s="87">
        <f t="shared" si="5"/>
        <v>0</v>
      </c>
    </row>
    <row r="52" spans="2:12" ht="12.75">
      <c r="B52" t="s">
        <v>144</v>
      </c>
      <c r="C52" s="48">
        <f>'2 Income Statement'!B54</f>
        <v>0</v>
      </c>
      <c r="D52" s="149"/>
      <c r="E52" s="146"/>
      <c r="F52" s="150"/>
      <c r="G52" s="149"/>
      <c r="H52" s="149"/>
      <c r="I52" s="151"/>
      <c r="J52" s="152"/>
      <c r="K52" s="87">
        <f t="shared" si="4"/>
        <v>0</v>
      </c>
      <c r="L52" s="87">
        <f t="shared" si="5"/>
        <v>0</v>
      </c>
    </row>
  </sheetData>
  <sheetProtection sheet="1" objects="1" scenarios="1"/>
  <printOptions/>
  <pageMargins left="0.75" right="0.75" top="1" bottom="1" header="0.5" footer="0.5"/>
  <pageSetup orientation="portrait"/>
  <legacyDrawing r:id="rId2"/>
</worksheet>
</file>

<file path=xl/worksheets/sheet8.xml><?xml version="1.0" encoding="utf-8"?>
<worksheet xmlns="http://schemas.openxmlformats.org/spreadsheetml/2006/main" xmlns:r="http://schemas.openxmlformats.org/officeDocument/2006/relationships">
  <dimension ref="B1:K63"/>
  <sheetViews>
    <sheetView zoomScale="150" zoomScaleNormal="15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3.28125" style="30" customWidth="1"/>
    <col min="2" max="2" width="37.7109375" style="30" customWidth="1"/>
    <col min="3" max="9" width="12.7109375" style="30" customWidth="1"/>
    <col min="10" max="10" width="12.7109375" style="121" customWidth="1"/>
    <col min="11" max="13" width="12.7109375" style="30" customWidth="1"/>
    <col min="14" max="16384" width="9.140625" style="30" customWidth="1"/>
  </cols>
  <sheetData>
    <row r="1" spans="2:10" ht="18" customHeight="1">
      <c r="B1" s="159" t="s">
        <v>458</v>
      </c>
      <c r="C1" s="278" t="s">
        <v>237</v>
      </c>
      <c r="D1" s="279"/>
      <c r="E1" s="279"/>
      <c r="F1" s="279"/>
      <c r="G1" s="279"/>
      <c r="H1" s="279"/>
      <c r="I1" s="279"/>
      <c r="J1" s="279"/>
    </row>
    <row r="2" spans="3:10" ht="15.75">
      <c r="C2" s="280" t="s">
        <v>222</v>
      </c>
      <c r="D2" s="281"/>
      <c r="E2" s="281"/>
      <c r="F2" s="281"/>
      <c r="G2" s="281"/>
      <c r="H2" s="281"/>
      <c r="I2" s="281"/>
      <c r="J2" s="281"/>
    </row>
    <row r="3" spans="2:11" ht="39" thickBot="1">
      <c r="B3" s="17" t="s">
        <v>30</v>
      </c>
      <c r="C3" s="48" t="s">
        <v>31</v>
      </c>
      <c r="D3" s="48" t="s">
        <v>275</v>
      </c>
      <c r="E3" s="48" t="s">
        <v>276</v>
      </c>
      <c r="F3" s="48" t="s">
        <v>277</v>
      </c>
      <c r="G3" s="48" t="s">
        <v>278</v>
      </c>
      <c r="H3" s="48" t="s">
        <v>360</v>
      </c>
      <c r="J3" s="135" t="s">
        <v>356</v>
      </c>
      <c r="K3" s="31"/>
    </row>
    <row r="4" spans="2:11" ht="17.25" thickBot="1" thickTop="1">
      <c r="B4" s="129" t="s">
        <v>188</v>
      </c>
      <c r="C4" s="149"/>
      <c r="D4" s="156"/>
      <c r="E4" s="157">
        <f>C4*D4</f>
        <v>0</v>
      </c>
      <c r="F4" s="150"/>
      <c r="G4" s="158">
        <f>E4*F4</f>
        <v>0</v>
      </c>
      <c r="H4" s="149"/>
      <c r="J4" s="137" t="e">
        <f>G4/H4</f>
        <v>#DIV/0!</v>
      </c>
      <c r="K4" s="31"/>
    </row>
    <row r="5" spans="2:11" ht="17.25" thickBot="1" thickTop="1">
      <c r="B5" s="129" t="s">
        <v>189</v>
      </c>
      <c r="C5" s="149"/>
      <c r="D5" s="156"/>
      <c r="E5" s="157">
        <f>C5*D5</f>
        <v>0</v>
      </c>
      <c r="F5" s="150"/>
      <c r="G5" s="158">
        <f>E5*F5</f>
        <v>0</v>
      </c>
      <c r="H5" s="149"/>
      <c r="J5" s="137" t="e">
        <f>G5/H5</f>
        <v>#DIV/0!</v>
      </c>
      <c r="K5" s="31"/>
    </row>
    <row r="6" spans="2:11" ht="17.25" thickBot="1" thickTop="1">
      <c r="B6" s="129" t="s">
        <v>190</v>
      </c>
      <c r="C6" s="149"/>
      <c r="D6" s="156"/>
      <c r="E6" s="157">
        <f>C6*D6</f>
        <v>0</v>
      </c>
      <c r="F6" s="150"/>
      <c r="G6" s="158">
        <f>E6*F6</f>
        <v>0</v>
      </c>
      <c r="H6" s="149"/>
      <c r="J6" s="137" t="e">
        <f>G6/H6</f>
        <v>#DIV/0!</v>
      </c>
      <c r="K6" s="31"/>
    </row>
    <row r="7" spans="2:11" ht="16.5" thickBot="1" thickTop="1">
      <c r="B7" s="129" t="s">
        <v>191</v>
      </c>
      <c r="C7" s="149"/>
      <c r="D7" s="156"/>
      <c r="E7" s="157">
        <f>C7*D7</f>
        <v>0</v>
      </c>
      <c r="F7" s="150"/>
      <c r="G7" s="158">
        <f>E7*F7</f>
        <v>0</v>
      </c>
      <c r="H7" s="149"/>
      <c r="J7" s="137" t="e">
        <f>G7/H7</f>
        <v>#DIV/0!</v>
      </c>
      <c r="K7" s="31"/>
    </row>
    <row r="8" spans="2:11" ht="16.5" thickBot="1" thickTop="1">
      <c r="B8" s="129" t="s">
        <v>240</v>
      </c>
      <c r="C8" s="149"/>
      <c r="D8" s="156"/>
      <c r="E8" s="157">
        <f>C8*D8</f>
        <v>0</v>
      </c>
      <c r="F8" s="150"/>
      <c r="G8" s="158">
        <f>E8*F8</f>
        <v>0</v>
      </c>
      <c r="H8" s="149"/>
      <c r="J8" s="137" t="e">
        <f>G8/H8</f>
        <v>#DIV/0!</v>
      </c>
      <c r="K8" s="31"/>
    </row>
    <row r="9" spans="2:11" ht="15.75" thickTop="1">
      <c r="B9" s="129"/>
      <c r="C9" s="136"/>
      <c r="D9" s="136"/>
      <c r="E9" s="136"/>
      <c r="F9" s="136"/>
      <c r="G9" s="136"/>
      <c r="H9" s="136"/>
      <c r="I9" s="136"/>
      <c r="J9" s="155"/>
      <c r="K9" s="31"/>
    </row>
    <row r="10" spans="2:11" ht="15">
      <c r="B10" s="129"/>
      <c r="C10" s="136"/>
      <c r="D10" s="136"/>
      <c r="E10" s="136"/>
      <c r="F10" s="136"/>
      <c r="G10" s="136"/>
      <c r="H10" s="136"/>
      <c r="I10" s="136"/>
      <c r="J10" s="138"/>
      <c r="K10" s="31"/>
    </row>
    <row r="11" spans="2:11" ht="15">
      <c r="B11" s="17" t="s">
        <v>238</v>
      </c>
      <c r="C11" s="48"/>
      <c r="D11" s="48"/>
      <c r="E11" s="48"/>
      <c r="F11" s="48"/>
      <c r="G11" s="48"/>
      <c r="H11" s="48"/>
      <c r="I11" s="48"/>
      <c r="J11" s="139"/>
      <c r="K11" s="31"/>
    </row>
    <row r="12" spans="2:11" ht="36.75">
      <c r="B12" s="129" t="s">
        <v>192</v>
      </c>
      <c r="C12" s="48" t="s">
        <v>31</v>
      </c>
      <c r="D12" s="48" t="s">
        <v>275</v>
      </c>
      <c r="E12" s="48" t="s">
        <v>276</v>
      </c>
      <c r="F12" s="48" t="s">
        <v>277</v>
      </c>
      <c r="G12" s="48" t="s">
        <v>278</v>
      </c>
      <c r="H12" s="48" t="s">
        <v>360</v>
      </c>
      <c r="I12" s="48" t="s">
        <v>279</v>
      </c>
      <c r="J12" s="135" t="s">
        <v>356</v>
      </c>
      <c r="K12" s="31"/>
    </row>
    <row r="13" spans="2:11" ht="15">
      <c r="B13" s="129" t="s">
        <v>303</v>
      </c>
      <c r="C13" s="149"/>
      <c r="D13" s="156"/>
      <c r="E13" s="157">
        <f>C13*D13</f>
        <v>0</v>
      </c>
      <c r="F13" s="150"/>
      <c r="G13" s="158">
        <f>E13*F13</f>
        <v>0</v>
      </c>
      <c r="H13" s="149"/>
      <c r="I13" s="149"/>
      <c r="J13" s="139" t="e">
        <f>G13/H13*I13</f>
        <v>#DIV/0!</v>
      </c>
      <c r="K13" s="31"/>
    </row>
    <row r="14" spans="2:11" ht="15">
      <c r="B14" s="129" t="s">
        <v>304</v>
      </c>
      <c r="C14" s="149"/>
      <c r="D14" s="156"/>
      <c r="E14" s="157">
        <f aca="true" t="shared" si="0" ref="E14:E21">C14*D14</f>
        <v>0</v>
      </c>
      <c r="F14" s="150"/>
      <c r="G14" s="158">
        <f aca="true" t="shared" si="1" ref="G14:G21">E14*F14</f>
        <v>0</v>
      </c>
      <c r="H14" s="149"/>
      <c r="I14" s="149"/>
      <c r="J14" s="139" t="e">
        <f aca="true" t="shared" si="2" ref="J14:J22">G14/H14*I14</f>
        <v>#DIV/0!</v>
      </c>
      <c r="K14" s="31"/>
    </row>
    <row r="15" spans="2:11" ht="15">
      <c r="B15" s="129" t="s">
        <v>305</v>
      </c>
      <c r="C15" s="149"/>
      <c r="D15" s="156"/>
      <c r="E15" s="157">
        <f t="shared" si="0"/>
        <v>0</v>
      </c>
      <c r="F15" s="150"/>
      <c r="G15" s="158">
        <f t="shared" si="1"/>
        <v>0</v>
      </c>
      <c r="H15" s="149"/>
      <c r="I15" s="149"/>
      <c r="J15" s="139" t="e">
        <f t="shared" si="2"/>
        <v>#DIV/0!</v>
      </c>
      <c r="K15" s="31"/>
    </row>
    <row r="16" spans="2:11" ht="15">
      <c r="B16" s="129" t="s">
        <v>306</v>
      </c>
      <c r="C16" s="149"/>
      <c r="D16" s="156"/>
      <c r="E16" s="157">
        <f t="shared" si="0"/>
        <v>0</v>
      </c>
      <c r="F16" s="150"/>
      <c r="G16" s="158">
        <f t="shared" si="1"/>
        <v>0</v>
      </c>
      <c r="H16" s="149"/>
      <c r="I16" s="149"/>
      <c r="J16" s="139" t="e">
        <f t="shared" si="2"/>
        <v>#DIV/0!</v>
      </c>
      <c r="K16" s="31"/>
    </row>
    <row r="17" spans="2:11" ht="15">
      <c r="B17" s="129" t="s">
        <v>307</v>
      </c>
      <c r="C17" s="149"/>
      <c r="D17" s="156"/>
      <c r="E17" s="157">
        <f t="shared" si="0"/>
        <v>0</v>
      </c>
      <c r="F17" s="150"/>
      <c r="G17" s="158">
        <f t="shared" si="1"/>
        <v>0</v>
      </c>
      <c r="H17" s="149"/>
      <c r="I17" s="149"/>
      <c r="J17" s="139" t="e">
        <f t="shared" si="2"/>
        <v>#DIV/0!</v>
      </c>
      <c r="K17" s="31"/>
    </row>
    <row r="18" spans="2:11" ht="15">
      <c r="B18" s="129" t="s">
        <v>308</v>
      </c>
      <c r="C18" s="149"/>
      <c r="D18" s="156"/>
      <c r="E18" s="157">
        <f t="shared" si="0"/>
        <v>0</v>
      </c>
      <c r="F18" s="150"/>
      <c r="G18" s="158">
        <f t="shared" si="1"/>
        <v>0</v>
      </c>
      <c r="H18" s="149"/>
      <c r="I18" s="149"/>
      <c r="J18" s="139" t="e">
        <f t="shared" si="2"/>
        <v>#DIV/0!</v>
      </c>
      <c r="K18" s="31"/>
    </row>
    <row r="19" spans="2:11" ht="15">
      <c r="B19" s="129" t="s">
        <v>450</v>
      </c>
      <c r="C19" s="149"/>
      <c r="D19" s="156"/>
      <c r="E19" s="157">
        <f t="shared" si="0"/>
        <v>0</v>
      </c>
      <c r="F19" s="150"/>
      <c r="G19" s="158">
        <f t="shared" si="1"/>
        <v>0</v>
      </c>
      <c r="H19" s="149"/>
      <c r="I19" s="149"/>
      <c r="J19" s="139" t="e">
        <f t="shared" si="2"/>
        <v>#DIV/0!</v>
      </c>
      <c r="K19" s="31"/>
    </row>
    <row r="20" spans="2:11" ht="15">
      <c r="B20" s="129" t="s">
        <v>451</v>
      </c>
      <c r="C20" s="149"/>
      <c r="D20" s="156"/>
      <c r="E20" s="157">
        <f>C20*D20</f>
        <v>0</v>
      </c>
      <c r="F20" s="150"/>
      <c r="G20" s="158">
        <f>E20*F20</f>
        <v>0</v>
      </c>
      <c r="H20" s="149"/>
      <c r="I20" s="149"/>
      <c r="J20" s="139" t="e">
        <f t="shared" si="2"/>
        <v>#DIV/0!</v>
      </c>
      <c r="K20" s="31"/>
    </row>
    <row r="21" spans="2:11" ht="15">
      <c r="B21" s="129" t="s">
        <v>452</v>
      </c>
      <c r="C21" s="149"/>
      <c r="D21" s="156"/>
      <c r="E21" s="157">
        <f t="shared" si="0"/>
        <v>0</v>
      </c>
      <c r="F21" s="150"/>
      <c r="G21" s="158">
        <f t="shared" si="1"/>
        <v>0</v>
      </c>
      <c r="H21" s="149"/>
      <c r="I21" s="149"/>
      <c r="J21" s="139" t="e">
        <f t="shared" si="2"/>
        <v>#DIV/0!</v>
      </c>
      <c r="K21" s="31"/>
    </row>
    <row r="22" spans="2:11" ht="15.75" thickBot="1">
      <c r="B22" s="129" t="s">
        <v>309</v>
      </c>
      <c r="C22" s="149"/>
      <c r="D22" s="156"/>
      <c r="E22" s="157">
        <f>C22*D22</f>
        <v>0</v>
      </c>
      <c r="F22" s="150"/>
      <c r="G22" s="158">
        <f>E22*F22</f>
        <v>0</v>
      </c>
      <c r="H22" s="149"/>
      <c r="I22" s="149"/>
      <c r="J22" s="139" t="e">
        <f t="shared" si="2"/>
        <v>#DIV/0!</v>
      </c>
      <c r="K22" s="31"/>
    </row>
    <row r="23" spans="2:11" ht="16.5" thickBot="1" thickTop="1">
      <c r="B23" s="129"/>
      <c r="C23" s="48"/>
      <c r="D23" s="48"/>
      <c r="E23" s="48"/>
      <c r="F23" s="48"/>
      <c r="G23" s="282" t="s">
        <v>310</v>
      </c>
      <c r="H23" s="283"/>
      <c r="I23" s="284"/>
      <c r="J23" s="137" t="e">
        <f>SUM(J13:J22)</f>
        <v>#DIV/0!</v>
      </c>
      <c r="K23" s="31"/>
    </row>
    <row r="24" spans="2:11" ht="15.75" thickTop="1">
      <c r="B24" s="31"/>
      <c r="C24" s="39"/>
      <c r="D24" s="39"/>
      <c r="E24" s="39"/>
      <c r="F24" s="39"/>
      <c r="G24" s="39"/>
      <c r="H24" s="39"/>
      <c r="I24" s="39"/>
      <c r="J24" s="140"/>
      <c r="K24" s="31"/>
    </row>
    <row r="25" spans="2:11" ht="37.5" thickBot="1">
      <c r="B25" s="17" t="s">
        <v>311</v>
      </c>
      <c r="C25" s="48" t="s">
        <v>31</v>
      </c>
      <c r="D25" s="48" t="s">
        <v>275</v>
      </c>
      <c r="E25" s="48" t="s">
        <v>276</v>
      </c>
      <c r="F25" s="48" t="s">
        <v>277</v>
      </c>
      <c r="G25" s="48" t="s">
        <v>278</v>
      </c>
      <c r="H25" s="48" t="s">
        <v>360</v>
      </c>
      <c r="J25" s="135" t="s">
        <v>356</v>
      </c>
      <c r="K25" s="31"/>
    </row>
    <row r="26" spans="2:11" ht="16.5" thickBot="1" thickTop="1">
      <c r="B26" s="129" t="s">
        <v>188</v>
      </c>
      <c r="C26" s="149"/>
      <c r="D26" s="156"/>
      <c r="E26" s="157">
        <f>C26*D26</f>
        <v>0</v>
      </c>
      <c r="F26" s="150"/>
      <c r="G26" s="158">
        <f>E26*F26</f>
        <v>0</v>
      </c>
      <c r="H26" s="149"/>
      <c r="J26" s="137" t="e">
        <f>G26/H26</f>
        <v>#DIV/0!</v>
      </c>
      <c r="K26" s="31"/>
    </row>
    <row r="27" spans="2:11" ht="16.5" thickBot="1" thickTop="1">
      <c r="B27" s="129" t="s">
        <v>189</v>
      </c>
      <c r="C27" s="149"/>
      <c r="D27" s="156"/>
      <c r="E27" s="157">
        <f>C27*D27</f>
        <v>0</v>
      </c>
      <c r="F27" s="150"/>
      <c r="G27" s="158">
        <f>E27*F27</f>
        <v>0</v>
      </c>
      <c r="H27" s="149"/>
      <c r="J27" s="137" t="e">
        <f>G27/H27</f>
        <v>#DIV/0!</v>
      </c>
      <c r="K27" s="31"/>
    </row>
    <row r="28" spans="2:11" ht="16.5" thickBot="1" thickTop="1">
      <c r="B28" s="129" t="s">
        <v>190</v>
      </c>
      <c r="C28" s="149"/>
      <c r="D28" s="156"/>
      <c r="E28" s="157">
        <f>C28*D28</f>
        <v>0</v>
      </c>
      <c r="F28" s="150"/>
      <c r="G28" s="158">
        <f>E28*F28</f>
        <v>0</v>
      </c>
      <c r="H28" s="149"/>
      <c r="J28" s="137" t="e">
        <f>G28/H28</f>
        <v>#DIV/0!</v>
      </c>
      <c r="K28" s="31"/>
    </row>
    <row r="29" spans="2:11" ht="16.5" thickBot="1" thickTop="1">
      <c r="B29" s="129" t="s">
        <v>191</v>
      </c>
      <c r="C29" s="149"/>
      <c r="D29" s="156"/>
      <c r="E29" s="157">
        <f>C29*D29</f>
        <v>0</v>
      </c>
      <c r="F29" s="150"/>
      <c r="G29" s="158">
        <f>E29*F29</f>
        <v>0</v>
      </c>
      <c r="H29" s="149"/>
      <c r="J29" s="137" t="e">
        <f>G29/H29</f>
        <v>#DIV/0!</v>
      </c>
      <c r="K29" s="31"/>
    </row>
    <row r="30" spans="2:11" ht="16.5" thickBot="1" thickTop="1">
      <c r="B30" s="129" t="s">
        <v>239</v>
      </c>
      <c r="C30" s="149"/>
      <c r="D30" s="156"/>
      <c r="E30" s="157">
        <f>C30*D30</f>
        <v>0</v>
      </c>
      <c r="F30" s="150"/>
      <c r="G30" s="158">
        <f>E30*F30</f>
        <v>0</v>
      </c>
      <c r="H30" s="149"/>
      <c r="J30" s="137" t="e">
        <f>G30/H30</f>
        <v>#DIV/0!</v>
      </c>
      <c r="K30" s="31"/>
    </row>
    <row r="31" spans="2:11" ht="15.75" thickTop="1">
      <c r="B31" s="31"/>
      <c r="C31" s="39"/>
      <c r="D31" s="39"/>
      <c r="E31" s="39"/>
      <c r="F31" s="39"/>
      <c r="G31" s="39"/>
      <c r="H31" s="39"/>
      <c r="J31" s="140"/>
      <c r="K31" s="31"/>
    </row>
    <row r="32" spans="2:11" ht="15">
      <c r="B32" s="31"/>
      <c r="C32" s="39"/>
      <c r="D32" s="39"/>
      <c r="E32" s="39"/>
      <c r="F32" s="39"/>
      <c r="G32" s="39"/>
      <c r="H32" s="39"/>
      <c r="I32" s="39"/>
      <c r="J32" s="140"/>
      <c r="K32" s="31"/>
    </row>
    <row r="33" spans="2:11" ht="15">
      <c r="B33" s="31"/>
      <c r="C33" s="39"/>
      <c r="D33" s="39"/>
      <c r="E33" s="39"/>
      <c r="F33" s="39"/>
      <c r="G33" s="39"/>
      <c r="H33" s="39"/>
      <c r="I33" s="39"/>
      <c r="J33" s="140"/>
      <c r="K33" s="31"/>
    </row>
    <row r="34" spans="2:11" ht="15">
      <c r="B34" s="31"/>
      <c r="C34" s="31"/>
      <c r="D34" s="31"/>
      <c r="E34" s="31"/>
      <c r="F34" s="31"/>
      <c r="G34" s="31"/>
      <c r="H34" s="31"/>
      <c r="I34" s="31"/>
      <c r="J34" s="141"/>
      <c r="K34" s="31"/>
    </row>
    <row r="35" spans="2:11" ht="15">
      <c r="B35" s="31"/>
      <c r="C35" s="31"/>
      <c r="D35" s="31"/>
      <c r="E35" s="31"/>
      <c r="F35" s="31"/>
      <c r="G35" s="31"/>
      <c r="H35" s="31"/>
      <c r="I35" s="31"/>
      <c r="J35" s="141"/>
      <c r="K35" s="31"/>
    </row>
    <row r="36" spans="2:11" ht="15">
      <c r="B36" s="31"/>
      <c r="C36" s="31"/>
      <c r="D36" s="31"/>
      <c r="E36" s="31"/>
      <c r="F36" s="31"/>
      <c r="G36" s="31"/>
      <c r="H36" s="31"/>
      <c r="I36" s="31"/>
      <c r="J36" s="141"/>
      <c r="K36" s="31"/>
    </row>
    <row r="37" spans="2:11" ht="15">
      <c r="B37" s="31"/>
      <c r="C37" s="31"/>
      <c r="D37" s="31"/>
      <c r="E37" s="31"/>
      <c r="F37" s="31"/>
      <c r="G37" s="31"/>
      <c r="H37" s="31"/>
      <c r="I37" s="31"/>
      <c r="J37" s="141"/>
      <c r="K37" s="31"/>
    </row>
    <row r="38" spans="2:11" ht="15">
      <c r="B38" s="31"/>
      <c r="C38" s="31"/>
      <c r="D38" s="31"/>
      <c r="E38" s="31"/>
      <c r="F38" s="31"/>
      <c r="G38" s="31"/>
      <c r="H38" s="31"/>
      <c r="I38" s="31"/>
      <c r="J38" s="141"/>
      <c r="K38" s="31"/>
    </row>
    <row r="39" spans="2:11" ht="15">
      <c r="B39" s="31"/>
      <c r="C39" s="31"/>
      <c r="D39" s="31"/>
      <c r="E39" s="31"/>
      <c r="F39" s="31"/>
      <c r="G39" s="31"/>
      <c r="H39" s="31"/>
      <c r="I39" s="31"/>
      <c r="J39" s="141"/>
      <c r="K39" s="31"/>
    </row>
    <row r="40" spans="2:11" ht="15">
      <c r="B40" s="31"/>
      <c r="C40" s="31"/>
      <c r="D40" s="31"/>
      <c r="E40" s="31"/>
      <c r="F40" s="31"/>
      <c r="G40" s="31"/>
      <c r="H40" s="31"/>
      <c r="I40" s="31"/>
      <c r="J40" s="141"/>
      <c r="K40" s="31"/>
    </row>
    <row r="41" spans="2:11" ht="15">
      <c r="B41" s="31"/>
      <c r="C41" s="31"/>
      <c r="D41" s="31"/>
      <c r="E41" s="31"/>
      <c r="F41" s="31"/>
      <c r="G41" s="31"/>
      <c r="H41" s="31"/>
      <c r="I41" s="31"/>
      <c r="J41" s="141"/>
      <c r="K41" s="31"/>
    </row>
    <row r="42" spans="2:11" ht="15">
      <c r="B42" s="31"/>
      <c r="C42" s="31"/>
      <c r="D42" s="31"/>
      <c r="E42" s="31"/>
      <c r="F42" s="31"/>
      <c r="G42" s="31"/>
      <c r="H42" s="31"/>
      <c r="I42" s="31"/>
      <c r="J42" s="141"/>
      <c r="K42" s="31"/>
    </row>
    <row r="43" spans="2:11" ht="15">
      <c r="B43" s="31"/>
      <c r="C43" s="31"/>
      <c r="D43" s="31"/>
      <c r="E43" s="31"/>
      <c r="F43" s="31"/>
      <c r="G43" s="31"/>
      <c r="H43" s="31"/>
      <c r="I43" s="31"/>
      <c r="J43" s="141"/>
      <c r="K43" s="31"/>
    </row>
    <row r="44" spans="2:11" ht="15">
      <c r="B44" s="31"/>
      <c r="C44" s="31"/>
      <c r="D44" s="31"/>
      <c r="E44" s="31"/>
      <c r="F44" s="31"/>
      <c r="G44" s="31"/>
      <c r="H44" s="31"/>
      <c r="I44" s="31"/>
      <c r="J44" s="141"/>
      <c r="K44" s="31"/>
    </row>
    <row r="45" spans="2:11" ht="15">
      <c r="B45" s="31"/>
      <c r="C45" s="31"/>
      <c r="D45" s="31"/>
      <c r="E45" s="31"/>
      <c r="F45" s="31"/>
      <c r="G45" s="31"/>
      <c r="H45" s="31"/>
      <c r="I45" s="31"/>
      <c r="J45" s="141"/>
      <c r="K45" s="31"/>
    </row>
    <row r="46" spans="2:11" ht="15">
      <c r="B46" s="31"/>
      <c r="C46" s="31"/>
      <c r="D46" s="31"/>
      <c r="E46" s="31"/>
      <c r="F46" s="31"/>
      <c r="G46" s="31"/>
      <c r="H46" s="31"/>
      <c r="I46" s="31"/>
      <c r="J46" s="141"/>
      <c r="K46" s="31"/>
    </row>
    <row r="47" spans="2:11" ht="15">
      <c r="B47" s="31"/>
      <c r="C47" s="31"/>
      <c r="D47" s="31"/>
      <c r="E47" s="31"/>
      <c r="F47" s="31"/>
      <c r="G47" s="31"/>
      <c r="H47" s="31"/>
      <c r="I47" s="31"/>
      <c r="J47" s="141"/>
      <c r="K47" s="31"/>
    </row>
    <row r="48" spans="2:11" ht="15">
      <c r="B48" s="31"/>
      <c r="C48" s="31"/>
      <c r="D48" s="31"/>
      <c r="E48" s="31"/>
      <c r="F48" s="31"/>
      <c r="G48" s="31"/>
      <c r="H48" s="31"/>
      <c r="I48" s="31"/>
      <c r="J48" s="141"/>
      <c r="K48" s="31"/>
    </row>
    <row r="49" spans="2:11" ht="15">
      <c r="B49" s="31"/>
      <c r="C49" s="31"/>
      <c r="D49" s="31"/>
      <c r="E49" s="31"/>
      <c r="F49" s="31"/>
      <c r="G49" s="31"/>
      <c r="H49" s="31"/>
      <c r="I49" s="31"/>
      <c r="J49" s="141"/>
      <c r="K49" s="31"/>
    </row>
    <row r="50" spans="2:11" ht="15">
      <c r="B50" s="31"/>
      <c r="C50" s="31"/>
      <c r="D50" s="31"/>
      <c r="E50" s="31"/>
      <c r="F50" s="31"/>
      <c r="G50" s="31"/>
      <c r="H50" s="31"/>
      <c r="I50" s="31"/>
      <c r="J50" s="141"/>
      <c r="K50" s="31"/>
    </row>
    <row r="51" spans="2:11" ht="15">
      <c r="B51" s="31"/>
      <c r="C51" s="31"/>
      <c r="D51" s="31"/>
      <c r="E51" s="31"/>
      <c r="F51" s="31"/>
      <c r="G51" s="31"/>
      <c r="H51" s="31"/>
      <c r="I51" s="31"/>
      <c r="J51" s="141"/>
      <c r="K51" s="31"/>
    </row>
    <row r="52" spans="2:11" ht="15">
      <c r="B52" s="31"/>
      <c r="C52" s="31"/>
      <c r="D52" s="31"/>
      <c r="E52" s="31"/>
      <c r="F52" s="31"/>
      <c r="G52" s="31"/>
      <c r="H52" s="31"/>
      <c r="I52" s="31"/>
      <c r="J52" s="141"/>
      <c r="K52" s="31"/>
    </row>
    <row r="53" spans="2:11" ht="15">
      <c r="B53" s="31"/>
      <c r="C53" s="31"/>
      <c r="D53" s="31"/>
      <c r="E53" s="31"/>
      <c r="F53" s="31"/>
      <c r="G53" s="31"/>
      <c r="H53" s="31"/>
      <c r="I53" s="31"/>
      <c r="J53" s="141"/>
      <c r="K53" s="31"/>
    </row>
    <row r="54" spans="2:11" ht="15">
      <c r="B54" s="31"/>
      <c r="C54" s="31"/>
      <c r="D54" s="31"/>
      <c r="E54" s="31"/>
      <c r="F54" s="31"/>
      <c r="G54" s="31"/>
      <c r="H54" s="31"/>
      <c r="I54" s="31"/>
      <c r="J54" s="141"/>
      <c r="K54" s="31"/>
    </row>
    <row r="55" spans="2:11" ht="15">
      <c r="B55" s="31"/>
      <c r="C55" s="31"/>
      <c r="D55" s="31"/>
      <c r="E55" s="31"/>
      <c r="F55" s="31"/>
      <c r="G55" s="31"/>
      <c r="H55" s="31"/>
      <c r="I55" s="31"/>
      <c r="J55" s="141"/>
      <c r="K55" s="31"/>
    </row>
    <row r="56" spans="2:11" ht="15">
      <c r="B56" s="31"/>
      <c r="C56" s="31"/>
      <c r="D56" s="31"/>
      <c r="E56" s="31"/>
      <c r="F56" s="31"/>
      <c r="G56" s="31"/>
      <c r="H56" s="31"/>
      <c r="I56" s="31"/>
      <c r="J56" s="141"/>
      <c r="K56" s="31"/>
    </row>
    <row r="57" spans="2:11" ht="15">
      <c r="B57" s="31"/>
      <c r="C57" s="31"/>
      <c r="D57" s="31"/>
      <c r="E57" s="31"/>
      <c r="F57" s="31"/>
      <c r="G57" s="31"/>
      <c r="H57" s="31"/>
      <c r="I57" s="31"/>
      <c r="J57" s="141"/>
      <c r="K57" s="31"/>
    </row>
    <row r="58" spans="2:11" ht="15">
      <c r="B58" s="31"/>
      <c r="C58" s="31"/>
      <c r="D58" s="31"/>
      <c r="E58" s="31"/>
      <c r="F58" s="31"/>
      <c r="G58" s="31"/>
      <c r="H58" s="31"/>
      <c r="I58" s="31"/>
      <c r="J58" s="141"/>
      <c r="K58" s="31"/>
    </row>
    <row r="59" spans="2:11" ht="15">
      <c r="B59" s="31"/>
      <c r="C59" s="31"/>
      <c r="D59" s="31"/>
      <c r="E59" s="31"/>
      <c r="F59" s="31"/>
      <c r="G59" s="31"/>
      <c r="H59" s="31"/>
      <c r="I59" s="31"/>
      <c r="J59" s="141"/>
      <c r="K59" s="31"/>
    </row>
    <row r="60" spans="2:11" ht="15">
      <c r="B60" s="31"/>
      <c r="C60" s="31"/>
      <c r="D60" s="31"/>
      <c r="E60" s="31"/>
      <c r="F60" s="31"/>
      <c r="G60" s="31"/>
      <c r="H60" s="31"/>
      <c r="I60" s="31"/>
      <c r="J60" s="141"/>
      <c r="K60" s="31"/>
    </row>
    <row r="61" spans="2:11" ht="15">
      <c r="B61" s="31"/>
      <c r="C61" s="31"/>
      <c r="D61" s="31"/>
      <c r="E61" s="31"/>
      <c r="F61" s="31"/>
      <c r="G61" s="31"/>
      <c r="H61" s="31"/>
      <c r="I61" s="31"/>
      <c r="J61" s="141"/>
      <c r="K61" s="31"/>
    </row>
    <row r="62" spans="2:11" ht="15">
      <c r="B62" s="31"/>
      <c r="C62" s="31"/>
      <c r="D62" s="31"/>
      <c r="E62" s="31"/>
      <c r="F62" s="31"/>
      <c r="G62" s="31"/>
      <c r="H62" s="31"/>
      <c r="I62" s="31"/>
      <c r="J62" s="141"/>
      <c r="K62" s="31"/>
    </row>
    <row r="63" spans="2:11" ht="15">
      <c r="B63" s="31"/>
      <c r="C63" s="31"/>
      <c r="D63" s="31"/>
      <c r="E63" s="31"/>
      <c r="F63" s="31"/>
      <c r="G63" s="31"/>
      <c r="H63" s="31"/>
      <c r="I63" s="31"/>
      <c r="J63" s="141"/>
      <c r="K63" s="31"/>
    </row>
  </sheetData>
  <sheetProtection sheet="1" objects="1" scenarios="1"/>
  <mergeCells count="3">
    <mergeCell ref="C1:J1"/>
    <mergeCell ref="C2:J2"/>
    <mergeCell ref="G23:I23"/>
  </mergeCells>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dimension ref="B1:DC119"/>
  <sheetViews>
    <sheetView zoomScale="150" zoomScaleNormal="150" workbookViewId="0" topLeftCell="A1">
      <pane xSplit="3" ySplit="3" topLeftCell="D4" activePane="bottomRight" state="frozen"/>
      <selection pane="topLeft" activeCell="A1" sqref="A1"/>
      <selection pane="topRight" activeCell="C1" sqref="C1"/>
      <selection pane="bottomLeft" activeCell="A4" sqref="A4"/>
      <selection pane="bottomRight" activeCell="A1" sqref="A1"/>
    </sheetView>
  </sheetViews>
  <sheetFormatPr defaultColWidth="10.8515625" defaultRowHeight="12.75"/>
  <cols>
    <col min="1" max="1" width="2.28125" style="0" customWidth="1"/>
    <col min="2" max="2" width="44.00390625" style="34" customWidth="1"/>
    <col min="3" max="3" width="11.421875" style="0" customWidth="1"/>
    <col min="4" max="24" width="12.28125" style="0" customWidth="1"/>
    <col min="25" max="29" width="11.8515625" style="0" customWidth="1"/>
    <col min="30" max="53" width="11.8515625" style="0" bestFit="1" customWidth="1"/>
  </cols>
  <sheetData>
    <row r="1" spans="2:28" ht="18">
      <c r="B1" s="160" t="s">
        <v>437</v>
      </c>
      <c r="C1" s="249">
        <f>'1 Enterprises'!D3</f>
        <v>0</v>
      </c>
      <c r="D1" s="1"/>
      <c r="E1" s="2"/>
      <c r="F1" s="2"/>
      <c r="G1" s="2"/>
      <c r="H1" s="2"/>
      <c r="I1" s="2"/>
      <c r="J1" s="2"/>
      <c r="K1" s="50"/>
      <c r="L1" s="2"/>
      <c r="M1" s="2"/>
      <c r="N1" s="2"/>
      <c r="O1" s="2"/>
      <c r="P1" s="2"/>
      <c r="Q1" s="2"/>
      <c r="R1" s="2"/>
      <c r="S1" s="2"/>
      <c r="T1" s="2"/>
      <c r="U1" s="2"/>
      <c r="V1" s="2"/>
      <c r="W1" s="2"/>
      <c r="X1" s="2"/>
      <c r="Y1" s="2"/>
      <c r="Z1" s="2"/>
      <c r="AA1" s="2"/>
      <c r="AB1" s="2"/>
    </row>
    <row r="2" spans="2:53" s="31" customFormat="1" ht="12.75">
      <c r="B2" s="206">
        <f>'1 Enterprises'!B3</f>
        <v>0</v>
      </c>
      <c r="D2" s="31" t="s">
        <v>269</v>
      </c>
      <c r="E2" s="31" t="s">
        <v>270</v>
      </c>
      <c r="F2" s="31" t="s">
        <v>371</v>
      </c>
      <c r="G2" s="31" t="s">
        <v>372</v>
      </c>
      <c r="H2" s="31" t="s">
        <v>373</v>
      </c>
      <c r="I2" s="31" t="s">
        <v>374</v>
      </c>
      <c r="J2" s="31" t="s">
        <v>271</v>
      </c>
      <c r="K2" s="31" t="s">
        <v>272</v>
      </c>
      <c r="L2" s="31" t="s">
        <v>273</v>
      </c>
      <c r="M2" s="31" t="s">
        <v>274</v>
      </c>
      <c r="N2" s="31" t="s">
        <v>376</v>
      </c>
      <c r="O2" s="31" t="s">
        <v>377</v>
      </c>
      <c r="P2" s="31" t="s">
        <v>378</v>
      </c>
      <c r="Q2" s="31" t="s">
        <v>379</v>
      </c>
      <c r="R2" s="31" t="s">
        <v>280</v>
      </c>
      <c r="S2" s="31" t="s">
        <v>281</v>
      </c>
      <c r="T2" s="31" t="s">
        <v>282</v>
      </c>
      <c r="U2" s="31" t="s">
        <v>283</v>
      </c>
      <c r="V2" s="31" t="s">
        <v>166</v>
      </c>
      <c r="W2" s="31" t="s">
        <v>167</v>
      </c>
      <c r="X2" s="31" t="s">
        <v>168</v>
      </c>
      <c r="Y2" s="31" t="s">
        <v>169</v>
      </c>
      <c r="Z2" s="31" t="s">
        <v>170</v>
      </c>
      <c r="AA2" s="31" t="s">
        <v>171</v>
      </c>
      <c r="AB2" s="31" t="s">
        <v>172</v>
      </c>
      <c r="AC2" s="31" t="s">
        <v>8</v>
      </c>
      <c r="AD2" s="31" t="s">
        <v>9</v>
      </c>
      <c r="AE2" s="31" t="s">
        <v>10</v>
      </c>
      <c r="AF2" s="31" t="s">
        <v>11</v>
      </c>
      <c r="AG2" s="31" t="s">
        <v>12</v>
      </c>
      <c r="AH2" s="31" t="s">
        <v>13</v>
      </c>
      <c r="AI2" s="31" t="s">
        <v>14</v>
      </c>
      <c r="AJ2" s="31" t="s">
        <v>15</v>
      </c>
      <c r="AK2" s="31" t="s">
        <v>16</v>
      </c>
      <c r="AL2" s="31" t="s">
        <v>17</v>
      </c>
      <c r="AM2" s="31" t="s">
        <v>18</v>
      </c>
      <c r="AN2" s="31" t="s">
        <v>19</v>
      </c>
      <c r="AO2" s="31" t="s">
        <v>20</v>
      </c>
      <c r="AP2" s="31" t="s">
        <v>21</v>
      </c>
      <c r="AQ2" s="31" t="s">
        <v>22</v>
      </c>
      <c r="AR2" s="31" t="s">
        <v>23</v>
      </c>
      <c r="AS2" s="31" t="s">
        <v>24</v>
      </c>
      <c r="AT2" s="31" t="s">
        <v>25</v>
      </c>
      <c r="AU2" s="31" t="s">
        <v>111</v>
      </c>
      <c r="AV2" s="31" t="s">
        <v>112</v>
      </c>
      <c r="AW2" s="31" t="s">
        <v>113</v>
      </c>
      <c r="AX2" s="31" t="s">
        <v>114</v>
      </c>
      <c r="AY2" s="31" t="s">
        <v>115</v>
      </c>
      <c r="AZ2" s="31" t="s">
        <v>116</v>
      </c>
      <c r="BA2" s="31" t="s">
        <v>117</v>
      </c>
    </row>
    <row r="3" spans="4:53" s="42" customFormat="1" ht="15">
      <c r="D3" s="199">
        <f>'1 Enterprises'!D5</f>
        <v>0</v>
      </c>
      <c r="E3" s="199">
        <f>'1 Enterprises'!E5</f>
        <v>0</v>
      </c>
      <c r="F3" s="199">
        <f>'1 Enterprises'!F5</f>
        <v>0</v>
      </c>
      <c r="G3" s="199">
        <f>'1 Enterprises'!G5</f>
        <v>0</v>
      </c>
      <c r="H3" s="199">
        <f>'1 Enterprises'!H5</f>
        <v>0</v>
      </c>
      <c r="I3" s="199">
        <f>'1 Enterprises'!I5</f>
        <v>0</v>
      </c>
      <c r="J3" s="199">
        <f>'1 Enterprises'!J5</f>
        <v>0</v>
      </c>
      <c r="K3" s="199">
        <f>'1 Enterprises'!K5</f>
        <v>0</v>
      </c>
      <c r="L3" s="199">
        <f>'1 Enterprises'!L5</f>
        <v>0</v>
      </c>
      <c r="M3" s="199">
        <f>'1 Enterprises'!M5</f>
        <v>0</v>
      </c>
      <c r="N3" s="199">
        <f>'1 Enterprises'!N5</f>
        <v>0</v>
      </c>
      <c r="O3" s="199">
        <f>'1 Enterprises'!O5</f>
        <v>0</v>
      </c>
      <c r="P3" s="199">
        <f>'1 Enterprises'!P5</f>
        <v>0</v>
      </c>
      <c r="Q3" s="199">
        <f>'1 Enterprises'!Q5</f>
        <v>0</v>
      </c>
      <c r="R3" s="199">
        <f>'1 Enterprises'!R5</f>
        <v>0</v>
      </c>
      <c r="S3" s="199">
        <f>'1 Enterprises'!S5</f>
        <v>0</v>
      </c>
      <c r="T3" s="199">
        <f>'1 Enterprises'!T5</f>
        <v>0</v>
      </c>
      <c r="U3" s="199">
        <f>'1 Enterprises'!U5</f>
        <v>0</v>
      </c>
      <c r="V3" s="199">
        <f>'1 Enterprises'!V5</f>
        <v>0</v>
      </c>
      <c r="W3" s="199">
        <f>'1 Enterprises'!W5</f>
        <v>0</v>
      </c>
      <c r="X3" s="199">
        <f>'1 Enterprises'!X5</f>
        <v>0</v>
      </c>
      <c r="Y3" s="199">
        <f>'1 Enterprises'!Y5</f>
        <v>0</v>
      </c>
      <c r="Z3" s="199">
        <f>'1 Enterprises'!Z5</f>
        <v>0</v>
      </c>
      <c r="AA3" s="199">
        <f>'1 Enterprises'!AA5</f>
        <v>0</v>
      </c>
      <c r="AB3" s="199">
        <f>'1 Enterprises'!AB5</f>
        <v>0</v>
      </c>
      <c r="AC3" s="199">
        <f>'1 Enterprises'!AC5</f>
        <v>0</v>
      </c>
      <c r="AD3" s="199">
        <f>'1 Enterprises'!AD5</f>
        <v>0</v>
      </c>
      <c r="AE3" s="199">
        <f>'1 Enterprises'!AE5</f>
        <v>0</v>
      </c>
      <c r="AF3" s="199">
        <f>'1 Enterprises'!AF5</f>
        <v>0</v>
      </c>
      <c r="AG3" s="199">
        <f>'1 Enterprises'!AG5</f>
        <v>0</v>
      </c>
      <c r="AH3" s="199">
        <f>'1 Enterprises'!AH5</f>
        <v>0</v>
      </c>
      <c r="AI3" s="199">
        <f>'1 Enterprises'!AI5</f>
        <v>0</v>
      </c>
      <c r="AJ3" s="199">
        <f>'1 Enterprises'!AJ5</f>
        <v>0</v>
      </c>
      <c r="AK3" s="199">
        <f>'1 Enterprises'!AK5</f>
        <v>0</v>
      </c>
      <c r="AL3" s="199">
        <f>'1 Enterprises'!AL5</f>
        <v>0</v>
      </c>
      <c r="AM3" s="199">
        <f>'1 Enterprises'!AM5</f>
        <v>0</v>
      </c>
      <c r="AN3" s="199">
        <f>'1 Enterprises'!AN5</f>
        <v>0</v>
      </c>
      <c r="AO3" s="199">
        <f>'1 Enterprises'!AO5</f>
        <v>0</v>
      </c>
      <c r="AP3" s="199">
        <f>'1 Enterprises'!AP5</f>
        <v>0</v>
      </c>
      <c r="AQ3" s="199">
        <f>'1 Enterprises'!AQ5</f>
        <v>0</v>
      </c>
      <c r="AR3" s="199">
        <f>'1 Enterprises'!AR5</f>
        <v>0</v>
      </c>
      <c r="AS3" s="199">
        <f>'1 Enterprises'!AS5</f>
        <v>0</v>
      </c>
      <c r="AT3" s="199">
        <f>'1 Enterprises'!AT5</f>
        <v>0</v>
      </c>
      <c r="AU3" s="199">
        <f>'1 Enterprises'!AU5</f>
        <v>0</v>
      </c>
      <c r="AV3" s="199">
        <f>'1 Enterprises'!AV5</f>
        <v>0</v>
      </c>
      <c r="AW3" s="199">
        <f>'1 Enterprises'!AW5</f>
        <v>0</v>
      </c>
      <c r="AX3" s="199">
        <f>'1 Enterprises'!AX5</f>
        <v>0</v>
      </c>
      <c r="AY3" s="199">
        <f>'1 Enterprises'!AY5</f>
        <v>0</v>
      </c>
      <c r="AZ3" s="199">
        <f>'1 Enterprises'!AZ5</f>
        <v>0</v>
      </c>
      <c r="BA3" s="199">
        <f>'1 Enterprises'!BA5</f>
        <v>0</v>
      </c>
    </row>
    <row r="4" s="36" customFormat="1" ht="12.75"/>
    <row r="5" spans="2:53" s="36" customFormat="1" ht="12.75">
      <c r="B5" s="63" t="s">
        <v>82</v>
      </c>
      <c r="C5" s="35"/>
      <c r="D5" s="46">
        <f>'1 Enterprises'!D22*'1 Enterprises'!D13*'1 Enterprises'!D6</f>
        <v>0</v>
      </c>
      <c r="E5" s="46">
        <f>'1 Enterprises'!E22*'1 Enterprises'!E13*'1 Enterprises'!E6</f>
        <v>0</v>
      </c>
      <c r="F5" s="46">
        <f>'1 Enterprises'!F22*'1 Enterprises'!F13*'1 Enterprises'!F6</f>
        <v>0</v>
      </c>
      <c r="G5" s="46">
        <f>'1 Enterprises'!G22*'1 Enterprises'!G13*'1 Enterprises'!G6</f>
        <v>0</v>
      </c>
      <c r="H5" s="46">
        <f>'1 Enterprises'!H22*'1 Enterprises'!H13*'1 Enterprises'!H6</f>
        <v>0</v>
      </c>
      <c r="I5" s="46">
        <f>'1 Enterprises'!I22*'1 Enterprises'!I13*'1 Enterprises'!I6</f>
        <v>0</v>
      </c>
      <c r="J5" s="46">
        <f>'1 Enterprises'!J22*'1 Enterprises'!J13*'1 Enterprises'!J6</f>
        <v>0</v>
      </c>
      <c r="K5" s="46">
        <f>'1 Enterprises'!K22*'1 Enterprises'!K13*'1 Enterprises'!K6</f>
        <v>0</v>
      </c>
      <c r="L5" s="46">
        <f>'1 Enterprises'!L22*'1 Enterprises'!L13*'1 Enterprises'!L6</f>
        <v>0</v>
      </c>
      <c r="M5" s="46">
        <f>'1 Enterprises'!M22*'1 Enterprises'!M13*'1 Enterprises'!M6</f>
        <v>0</v>
      </c>
      <c r="N5" s="46">
        <f>'1 Enterprises'!N22*'1 Enterprises'!N13*'1 Enterprises'!N6</f>
        <v>0</v>
      </c>
      <c r="O5" s="46">
        <f>'1 Enterprises'!O22*'1 Enterprises'!O13*'1 Enterprises'!O6</f>
        <v>0</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c r="AC5" s="46">
        <f>'1 Enterprises'!AC22*'1 Enterprises'!AC13*'1 Enterprises'!AC6</f>
        <v>0</v>
      </c>
      <c r="AD5" s="46">
        <f>'1 Enterprises'!AD22*'1 Enterprises'!AD13*'1 Enterprises'!AD6</f>
        <v>0</v>
      </c>
      <c r="AE5" s="46">
        <f>'1 Enterprises'!AE22*'1 Enterprises'!AE13*'1 Enterprises'!AE6</f>
        <v>0</v>
      </c>
      <c r="AF5" s="46">
        <f>'1 Enterprises'!AF22*'1 Enterprises'!AF13*'1 Enterprises'!AF6</f>
        <v>0</v>
      </c>
      <c r="AG5" s="46">
        <f>'1 Enterprises'!AG22*'1 Enterprises'!AG13*'1 Enterprises'!AG6</f>
        <v>0</v>
      </c>
      <c r="AH5" s="46">
        <f>'1 Enterprises'!AH22*'1 Enterprises'!AH13*'1 Enterprises'!AH6</f>
        <v>0</v>
      </c>
      <c r="AI5" s="46">
        <f>'1 Enterprises'!AI22*'1 Enterprises'!AI13*'1 Enterprises'!AI6</f>
        <v>0</v>
      </c>
      <c r="AJ5" s="46">
        <f>'1 Enterprises'!AJ22*'1 Enterprises'!AJ13*'1 Enterprises'!AJ6</f>
        <v>0</v>
      </c>
      <c r="AK5" s="46">
        <f>'1 Enterprises'!AK22*'1 Enterprises'!AK13*'1 Enterprises'!AK6</f>
        <v>0</v>
      </c>
      <c r="AL5" s="46">
        <f>'1 Enterprises'!AL22*'1 Enterprises'!AL13*'1 Enterprises'!AL6</f>
        <v>0</v>
      </c>
      <c r="AM5" s="46">
        <f>'1 Enterprises'!AM22*'1 Enterprises'!AM13*'1 Enterprises'!AM6</f>
        <v>0</v>
      </c>
      <c r="AN5" s="46">
        <f>'1 Enterprises'!AN22*'1 Enterprises'!AN13*'1 Enterprises'!AN6</f>
        <v>0</v>
      </c>
      <c r="AO5" s="46">
        <f>'1 Enterprises'!AO22*'1 Enterprises'!AO13*'1 Enterprises'!AO6</f>
        <v>0</v>
      </c>
      <c r="AP5" s="46">
        <f>'1 Enterprises'!AP22*'1 Enterprises'!AP13*'1 Enterprises'!AP6</f>
        <v>0</v>
      </c>
      <c r="AQ5" s="46">
        <f>'1 Enterprises'!AQ22*'1 Enterprises'!AQ13*'1 Enterprises'!AQ6</f>
        <v>0</v>
      </c>
      <c r="AR5" s="46">
        <f>'1 Enterprises'!AR22*'1 Enterprises'!AR13*'1 Enterprises'!AR6</f>
        <v>0</v>
      </c>
      <c r="AS5" s="46">
        <f>'1 Enterprises'!AS22*'1 Enterprises'!AS13*'1 Enterprises'!AS6</f>
        <v>0</v>
      </c>
      <c r="AT5" s="46">
        <f>'1 Enterprises'!AT22*'1 Enterprises'!AT13*'1 Enterprises'!AT6</f>
        <v>0</v>
      </c>
      <c r="AU5" s="46">
        <f>'1 Enterprises'!AU22*'1 Enterprises'!AU13*'1 Enterprises'!AU6</f>
        <v>0</v>
      </c>
      <c r="AV5" s="46">
        <f>'1 Enterprises'!AV22*'1 Enterprises'!AV13*'1 Enterprises'!AV6</f>
        <v>0</v>
      </c>
      <c r="AW5" s="46">
        <f>'1 Enterprises'!AW22*'1 Enterprises'!AW13*'1 Enterprises'!AW6</f>
        <v>0</v>
      </c>
      <c r="AX5" s="46">
        <f>'1 Enterprises'!AX22*'1 Enterprises'!AX13*'1 Enterprises'!AX6</f>
        <v>0</v>
      </c>
      <c r="AY5" s="46">
        <f>'1 Enterprises'!AY22*'1 Enterprises'!AY13*'1 Enterprises'!AY6</f>
        <v>0</v>
      </c>
      <c r="AZ5" s="46">
        <f>'1 Enterprises'!AZ22*'1 Enterprises'!AZ13*'1 Enterprises'!AZ6</f>
        <v>0</v>
      </c>
      <c r="BA5" s="46">
        <f>'1 Enterprises'!BA22*'1 Enterprises'!BA13*'1 Enterprises'!BA6</f>
        <v>0</v>
      </c>
    </row>
    <row r="6" spans="2:53" s="36" customFormat="1" ht="15">
      <c r="B6" s="63" t="s">
        <v>27</v>
      </c>
      <c r="C6" s="35"/>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row>
    <row r="7" spans="2:53" s="36" customFormat="1" ht="12.75">
      <c r="B7" s="63" t="s">
        <v>324</v>
      </c>
      <c r="C7" s="35"/>
      <c r="D7" s="104">
        <f aca="true" t="shared" si="0" ref="D7:AI7">IF(D6&gt;0,(D6/SUM($D6:$BA6)),0)</f>
        <v>0</v>
      </c>
      <c r="E7" s="104">
        <f t="shared" si="0"/>
        <v>0</v>
      </c>
      <c r="F7" s="104">
        <f t="shared" si="0"/>
        <v>0</v>
      </c>
      <c r="G7" s="104">
        <f t="shared" si="0"/>
        <v>0</v>
      </c>
      <c r="H7" s="104">
        <f t="shared" si="0"/>
        <v>0</v>
      </c>
      <c r="I7" s="104">
        <f t="shared" si="0"/>
        <v>0</v>
      </c>
      <c r="J7" s="104">
        <f t="shared" si="0"/>
        <v>0</v>
      </c>
      <c r="K7" s="104">
        <f t="shared" si="0"/>
        <v>0</v>
      </c>
      <c r="L7" s="104">
        <f t="shared" si="0"/>
        <v>0</v>
      </c>
      <c r="M7" s="104">
        <f t="shared" si="0"/>
        <v>0</v>
      </c>
      <c r="N7" s="104">
        <f t="shared" si="0"/>
        <v>0</v>
      </c>
      <c r="O7" s="104">
        <f t="shared" si="0"/>
        <v>0</v>
      </c>
      <c r="P7" s="104">
        <f t="shared" si="0"/>
        <v>0</v>
      </c>
      <c r="Q7" s="104">
        <f t="shared" si="0"/>
        <v>0</v>
      </c>
      <c r="R7" s="104">
        <f t="shared" si="0"/>
        <v>0</v>
      </c>
      <c r="S7" s="104">
        <f t="shared" si="0"/>
        <v>0</v>
      </c>
      <c r="T7" s="104">
        <f t="shared" si="0"/>
        <v>0</v>
      </c>
      <c r="U7" s="104">
        <f t="shared" si="0"/>
        <v>0</v>
      </c>
      <c r="V7" s="104">
        <f t="shared" si="0"/>
        <v>0</v>
      </c>
      <c r="W7" s="104">
        <f t="shared" si="0"/>
        <v>0</v>
      </c>
      <c r="X7" s="104">
        <f t="shared" si="0"/>
        <v>0</v>
      </c>
      <c r="Y7" s="104">
        <f t="shared" si="0"/>
        <v>0</v>
      </c>
      <c r="Z7" s="104">
        <f t="shared" si="0"/>
        <v>0</v>
      </c>
      <c r="AA7" s="104">
        <f t="shared" si="0"/>
        <v>0</v>
      </c>
      <c r="AB7" s="104">
        <f t="shared" si="0"/>
        <v>0</v>
      </c>
      <c r="AC7" s="104">
        <f t="shared" si="0"/>
        <v>0</v>
      </c>
      <c r="AD7" s="104">
        <f t="shared" si="0"/>
        <v>0</v>
      </c>
      <c r="AE7" s="104">
        <f t="shared" si="0"/>
        <v>0</v>
      </c>
      <c r="AF7" s="104">
        <f t="shared" si="0"/>
        <v>0</v>
      </c>
      <c r="AG7" s="104">
        <f t="shared" si="0"/>
        <v>0</v>
      </c>
      <c r="AH7" s="104">
        <f t="shared" si="0"/>
        <v>0</v>
      </c>
      <c r="AI7" s="104">
        <f t="shared" si="0"/>
        <v>0</v>
      </c>
      <c r="AJ7" s="104">
        <f aca="true" t="shared" si="1" ref="AJ7:BA7">IF(AJ6&gt;0,(AJ6/SUM($D6:$BA6)),0)</f>
        <v>0</v>
      </c>
      <c r="AK7" s="104">
        <f t="shared" si="1"/>
        <v>0</v>
      </c>
      <c r="AL7" s="104">
        <f t="shared" si="1"/>
        <v>0</v>
      </c>
      <c r="AM7" s="104">
        <f t="shared" si="1"/>
        <v>0</v>
      </c>
      <c r="AN7" s="104">
        <f t="shared" si="1"/>
        <v>0</v>
      </c>
      <c r="AO7" s="104">
        <f t="shared" si="1"/>
        <v>0</v>
      </c>
      <c r="AP7" s="104">
        <f t="shared" si="1"/>
        <v>0</v>
      </c>
      <c r="AQ7" s="104">
        <f t="shared" si="1"/>
        <v>0</v>
      </c>
      <c r="AR7" s="104">
        <f t="shared" si="1"/>
        <v>0</v>
      </c>
      <c r="AS7" s="104">
        <f t="shared" si="1"/>
        <v>0</v>
      </c>
      <c r="AT7" s="104">
        <f t="shared" si="1"/>
        <v>0</v>
      </c>
      <c r="AU7" s="104">
        <f t="shared" si="1"/>
        <v>0</v>
      </c>
      <c r="AV7" s="104">
        <f t="shared" si="1"/>
        <v>0</v>
      </c>
      <c r="AW7" s="104">
        <f t="shared" si="1"/>
        <v>0</v>
      </c>
      <c r="AX7" s="104">
        <f t="shared" si="1"/>
        <v>0</v>
      </c>
      <c r="AY7" s="104">
        <f t="shared" si="1"/>
        <v>0</v>
      </c>
      <c r="AZ7" s="104">
        <f t="shared" si="1"/>
        <v>0</v>
      </c>
      <c r="BA7" s="104">
        <f t="shared" si="1"/>
        <v>0</v>
      </c>
    </row>
    <row r="8" spans="2:107" s="123" customFormat="1" ht="12.75">
      <c r="B8" s="122"/>
      <c r="C8" s="46"/>
      <c r="D8" s="46">
        <f>D5*D7</f>
        <v>0</v>
      </c>
      <c r="E8" s="46">
        <f aca="true" t="shared" si="2" ref="E8:N8">E5*E7</f>
        <v>0</v>
      </c>
      <c r="F8" s="46">
        <f t="shared" si="2"/>
        <v>0</v>
      </c>
      <c r="G8" s="46">
        <f t="shared" si="2"/>
        <v>0</v>
      </c>
      <c r="H8" s="46">
        <f t="shared" si="2"/>
        <v>0</v>
      </c>
      <c r="I8" s="46">
        <f t="shared" si="2"/>
        <v>0</v>
      </c>
      <c r="J8" s="46">
        <f t="shared" si="2"/>
        <v>0</v>
      </c>
      <c r="K8" s="46">
        <f t="shared" si="2"/>
        <v>0</v>
      </c>
      <c r="L8" s="46">
        <f t="shared" si="2"/>
        <v>0</v>
      </c>
      <c r="M8" s="46">
        <f t="shared" si="2"/>
        <v>0</v>
      </c>
      <c r="N8" s="46">
        <f t="shared" si="2"/>
        <v>0</v>
      </c>
      <c r="O8" s="46">
        <f aca="true" t="shared" si="3" ref="O8:AB8">O5*O7</f>
        <v>0</v>
      </c>
      <c r="P8" s="46">
        <f t="shared" si="3"/>
        <v>0</v>
      </c>
      <c r="Q8" s="46">
        <f t="shared" si="3"/>
        <v>0</v>
      </c>
      <c r="R8" s="46">
        <f t="shared" si="3"/>
        <v>0</v>
      </c>
      <c r="S8" s="46">
        <f t="shared" si="3"/>
        <v>0</v>
      </c>
      <c r="T8" s="46">
        <f t="shared" si="3"/>
        <v>0</v>
      </c>
      <c r="U8" s="46">
        <f t="shared" si="3"/>
        <v>0</v>
      </c>
      <c r="V8" s="46">
        <f t="shared" si="3"/>
        <v>0</v>
      </c>
      <c r="W8" s="46">
        <f t="shared" si="3"/>
        <v>0</v>
      </c>
      <c r="X8" s="46">
        <f t="shared" si="3"/>
        <v>0</v>
      </c>
      <c r="Y8" s="46">
        <f t="shared" si="3"/>
        <v>0</v>
      </c>
      <c r="Z8" s="46">
        <f t="shared" si="3"/>
        <v>0</v>
      </c>
      <c r="AA8" s="46">
        <f t="shared" si="3"/>
        <v>0</v>
      </c>
      <c r="AB8" s="46">
        <f t="shared" si="3"/>
        <v>0</v>
      </c>
      <c r="AC8" s="46">
        <f aca="true" t="shared" si="4" ref="AC8:AP8">AC5*AC7</f>
        <v>0</v>
      </c>
      <c r="AD8" s="46">
        <f t="shared" si="4"/>
        <v>0</v>
      </c>
      <c r="AE8" s="46">
        <f t="shared" si="4"/>
        <v>0</v>
      </c>
      <c r="AF8" s="46">
        <f t="shared" si="4"/>
        <v>0</v>
      </c>
      <c r="AG8" s="46">
        <f t="shared" si="4"/>
        <v>0</v>
      </c>
      <c r="AH8" s="46">
        <f t="shared" si="4"/>
        <v>0</v>
      </c>
      <c r="AI8" s="46">
        <f t="shared" si="4"/>
        <v>0</v>
      </c>
      <c r="AJ8" s="46">
        <f t="shared" si="4"/>
        <v>0</v>
      </c>
      <c r="AK8" s="46">
        <f t="shared" si="4"/>
        <v>0</v>
      </c>
      <c r="AL8" s="46">
        <f t="shared" si="4"/>
        <v>0</v>
      </c>
      <c r="AM8" s="46">
        <f t="shared" si="4"/>
        <v>0</v>
      </c>
      <c r="AN8" s="46">
        <f t="shared" si="4"/>
        <v>0</v>
      </c>
      <c r="AO8" s="46">
        <f t="shared" si="4"/>
        <v>0</v>
      </c>
      <c r="AP8" s="46">
        <f t="shared" si="4"/>
        <v>0</v>
      </c>
      <c r="AQ8" s="46">
        <f aca="true" t="shared" si="5" ref="AQ8:BA8">AQ5*AQ7</f>
        <v>0</v>
      </c>
      <c r="AR8" s="46">
        <f t="shared" si="5"/>
        <v>0</v>
      </c>
      <c r="AS8" s="46">
        <f t="shared" si="5"/>
        <v>0</v>
      </c>
      <c r="AT8" s="46">
        <f t="shared" si="5"/>
        <v>0</v>
      </c>
      <c r="AU8" s="46">
        <f t="shared" si="5"/>
        <v>0</v>
      </c>
      <c r="AV8" s="46">
        <f t="shared" si="5"/>
        <v>0</v>
      </c>
      <c r="AW8" s="46">
        <f t="shared" si="5"/>
        <v>0</v>
      </c>
      <c r="AX8" s="46">
        <f t="shared" si="5"/>
        <v>0</v>
      </c>
      <c r="AY8" s="46">
        <f t="shared" si="5"/>
        <v>0</v>
      </c>
      <c r="AZ8" s="46">
        <f t="shared" si="5"/>
        <v>0</v>
      </c>
      <c r="BA8" s="46">
        <f t="shared" si="5"/>
        <v>0</v>
      </c>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row>
    <row r="9" spans="2:55" ht="12.75">
      <c r="B9" s="63" t="s">
        <v>77</v>
      </c>
      <c r="C9" s="1"/>
      <c r="D9" s="104">
        <f aca="true" t="shared" si="6" ref="D9:AI9">IF(SUM($D8:$BA8)&gt;0,(D8/SUM($D8:$BA8)),0)</f>
        <v>0</v>
      </c>
      <c r="E9" s="104">
        <f t="shared" si="6"/>
        <v>0</v>
      </c>
      <c r="F9" s="104">
        <f t="shared" si="6"/>
        <v>0</v>
      </c>
      <c r="G9" s="104">
        <f t="shared" si="6"/>
        <v>0</v>
      </c>
      <c r="H9" s="104">
        <f t="shared" si="6"/>
        <v>0</v>
      </c>
      <c r="I9" s="104">
        <f t="shared" si="6"/>
        <v>0</v>
      </c>
      <c r="J9" s="104">
        <f t="shared" si="6"/>
        <v>0</v>
      </c>
      <c r="K9" s="104">
        <f t="shared" si="6"/>
        <v>0</v>
      </c>
      <c r="L9" s="104">
        <f t="shared" si="6"/>
        <v>0</v>
      </c>
      <c r="M9" s="104">
        <f t="shared" si="6"/>
        <v>0</v>
      </c>
      <c r="N9" s="104">
        <f t="shared" si="6"/>
        <v>0</v>
      </c>
      <c r="O9" s="104">
        <f t="shared" si="6"/>
        <v>0</v>
      </c>
      <c r="P9" s="104">
        <f t="shared" si="6"/>
        <v>0</v>
      </c>
      <c r="Q9" s="104">
        <f t="shared" si="6"/>
        <v>0</v>
      </c>
      <c r="R9" s="104">
        <f t="shared" si="6"/>
        <v>0</v>
      </c>
      <c r="S9" s="104">
        <f t="shared" si="6"/>
        <v>0</v>
      </c>
      <c r="T9" s="104">
        <f t="shared" si="6"/>
        <v>0</v>
      </c>
      <c r="U9" s="104">
        <f t="shared" si="6"/>
        <v>0</v>
      </c>
      <c r="V9" s="104">
        <f t="shared" si="6"/>
        <v>0</v>
      </c>
      <c r="W9" s="104">
        <f t="shared" si="6"/>
        <v>0</v>
      </c>
      <c r="X9" s="104">
        <f t="shared" si="6"/>
        <v>0</v>
      </c>
      <c r="Y9" s="104">
        <f t="shared" si="6"/>
        <v>0</v>
      </c>
      <c r="Z9" s="104">
        <f t="shared" si="6"/>
        <v>0</v>
      </c>
      <c r="AA9" s="104">
        <f t="shared" si="6"/>
        <v>0</v>
      </c>
      <c r="AB9" s="104">
        <f t="shared" si="6"/>
        <v>0</v>
      </c>
      <c r="AC9" s="104">
        <f t="shared" si="6"/>
        <v>0</v>
      </c>
      <c r="AD9" s="104">
        <f t="shared" si="6"/>
        <v>0</v>
      </c>
      <c r="AE9" s="104">
        <f t="shared" si="6"/>
        <v>0</v>
      </c>
      <c r="AF9" s="104">
        <f t="shared" si="6"/>
        <v>0</v>
      </c>
      <c r="AG9" s="104">
        <f t="shared" si="6"/>
        <v>0</v>
      </c>
      <c r="AH9" s="104">
        <f t="shared" si="6"/>
        <v>0</v>
      </c>
      <c r="AI9" s="104">
        <f t="shared" si="6"/>
        <v>0</v>
      </c>
      <c r="AJ9" s="104">
        <f aca="true" t="shared" si="7" ref="AJ9:BA9">IF(SUM($D8:$BA8)&gt;0,(AJ8/SUM($D8:$BA8)),0)</f>
        <v>0</v>
      </c>
      <c r="AK9" s="104">
        <f t="shared" si="7"/>
        <v>0</v>
      </c>
      <c r="AL9" s="104">
        <f t="shared" si="7"/>
        <v>0</v>
      </c>
      <c r="AM9" s="104">
        <f t="shared" si="7"/>
        <v>0</v>
      </c>
      <c r="AN9" s="104">
        <f t="shared" si="7"/>
        <v>0</v>
      </c>
      <c r="AO9" s="104">
        <f t="shared" si="7"/>
        <v>0</v>
      </c>
      <c r="AP9" s="104">
        <f t="shared" si="7"/>
        <v>0</v>
      </c>
      <c r="AQ9" s="104">
        <f t="shared" si="7"/>
        <v>0</v>
      </c>
      <c r="AR9" s="104">
        <f t="shared" si="7"/>
        <v>0</v>
      </c>
      <c r="AS9" s="104">
        <f t="shared" si="7"/>
        <v>0</v>
      </c>
      <c r="AT9" s="104">
        <f t="shared" si="7"/>
        <v>0</v>
      </c>
      <c r="AU9" s="104">
        <f t="shared" si="7"/>
        <v>0</v>
      </c>
      <c r="AV9" s="104">
        <f t="shared" si="7"/>
        <v>0</v>
      </c>
      <c r="AW9" s="104">
        <f t="shared" si="7"/>
        <v>0</v>
      </c>
      <c r="AX9" s="104">
        <f t="shared" si="7"/>
        <v>0</v>
      </c>
      <c r="AY9" s="104">
        <f t="shared" si="7"/>
        <v>0</v>
      </c>
      <c r="AZ9" s="104">
        <f t="shared" si="7"/>
        <v>0</v>
      </c>
      <c r="BA9" s="104">
        <f t="shared" si="7"/>
        <v>0</v>
      </c>
      <c r="BB9" s="106"/>
      <c r="BC9" s="106"/>
    </row>
    <row r="10" spans="2:55" ht="12.75">
      <c r="B10" s="63"/>
      <c r="C10" s="1"/>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C10" s="106"/>
    </row>
    <row r="11" spans="2:55" s="34" customFormat="1" ht="12.75">
      <c r="B11" s="63" t="s">
        <v>165</v>
      </c>
      <c r="C11" s="33"/>
      <c r="D11" s="200">
        <f>IF(D3&gt;0,(('1 Enterprises'!D6/'1 Enterprises'!D14)*('1 Enterprises'!D22/52)),0)</f>
        <v>0</v>
      </c>
      <c r="E11" s="200">
        <f>IF(E3&gt;0,(('1 Enterprises'!E6/'1 Enterprises'!E14)*('1 Enterprises'!E22/52)),0)</f>
        <v>0</v>
      </c>
      <c r="F11" s="200">
        <f>IF(F3&gt;0,(('1 Enterprises'!F6/'1 Enterprises'!F14)*('1 Enterprises'!F22/52)),0)</f>
        <v>0</v>
      </c>
      <c r="G11" s="200">
        <f>IF(G3&gt;0,(('1 Enterprises'!G6/'1 Enterprises'!G14)*('1 Enterprises'!G22/52)),0)</f>
        <v>0</v>
      </c>
      <c r="H11" s="200">
        <f>IF(H3&gt;0,(('1 Enterprises'!H6/'1 Enterprises'!H14)*('1 Enterprises'!H22/52)),0)</f>
        <v>0</v>
      </c>
      <c r="I11" s="200">
        <f>IF(I3&gt;0,(('1 Enterprises'!I6/'1 Enterprises'!I14)*('1 Enterprises'!I22/52)),0)</f>
        <v>0</v>
      </c>
      <c r="J11" s="200">
        <f>IF(J3&gt;0,(('1 Enterprises'!J6/'1 Enterprises'!J14)*('1 Enterprises'!J22/52)),0)</f>
        <v>0</v>
      </c>
      <c r="K11" s="200">
        <f>IF(K3&gt;0,(('1 Enterprises'!K6/'1 Enterprises'!K14)*('1 Enterprises'!K22/52)),0)</f>
        <v>0</v>
      </c>
      <c r="L11" s="200">
        <f>IF(L3&gt;0,(('1 Enterprises'!L6/'1 Enterprises'!L14)*('1 Enterprises'!L22/52)),0)</f>
        <v>0</v>
      </c>
      <c r="M11" s="200">
        <f>IF(M3&gt;0,(('1 Enterprises'!M6/'1 Enterprises'!M14)*('1 Enterprises'!M22/52)),0)</f>
        <v>0</v>
      </c>
      <c r="N11" s="200">
        <f>IF(N3&gt;0,(('1 Enterprises'!N6/'1 Enterprises'!N14)*('1 Enterprises'!N22/52)),0)</f>
        <v>0</v>
      </c>
      <c r="O11" s="200">
        <f>IF(O3&gt;0,(('1 Enterprises'!O6/'1 Enterprises'!O14)*('1 Enterprises'!O22/52)),0)</f>
        <v>0</v>
      </c>
      <c r="P11" s="200">
        <f>IF(P3&gt;0,(('1 Enterprises'!P6/'1 Enterprises'!P14)*('1 Enterprises'!P22/52)),0)</f>
        <v>0</v>
      </c>
      <c r="Q11" s="200">
        <f>IF(Q3&gt;0,(('1 Enterprises'!Q6/'1 Enterprises'!Q14)*('1 Enterprises'!Q22/52)),0)</f>
        <v>0</v>
      </c>
      <c r="R11" s="200">
        <f>IF(R3&gt;0,(('1 Enterprises'!R6/'1 Enterprises'!R14)*('1 Enterprises'!R22/52)),0)</f>
        <v>0</v>
      </c>
      <c r="S11" s="200">
        <f>IF(S3&gt;0,(('1 Enterprises'!S6/'1 Enterprises'!S14)*('1 Enterprises'!S22/52)),0)</f>
        <v>0</v>
      </c>
      <c r="T11" s="200">
        <f>IF(T3&gt;0,(('1 Enterprises'!T6/'1 Enterprises'!T14)*('1 Enterprises'!T22/52)),0)</f>
        <v>0</v>
      </c>
      <c r="U11" s="200">
        <f>IF(U3&gt;0,(('1 Enterprises'!U6/'1 Enterprises'!U14)*('1 Enterprises'!U22/52)),0)</f>
        <v>0</v>
      </c>
      <c r="V11" s="200">
        <f>IF(V3&gt;0,(('1 Enterprises'!V6/'1 Enterprises'!V14)*('1 Enterprises'!V22/52)),0)</f>
        <v>0</v>
      </c>
      <c r="W11" s="200">
        <f>IF(W3&gt;0,(('1 Enterprises'!W6/'1 Enterprises'!W14)*('1 Enterprises'!W22/52)),0)</f>
        <v>0</v>
      </c>
      <c r="X11" s="200">
        <f>IF(X3&gt;0,(('1 Enterprises'!X6/'1 Enterprises'!X14)*('1 Enterprises'!X22/52)),0)</f>
        <v>0</v>
      </c>
      <c r="Y11" s="200">
        <f>IF(Y3&gt;0,(('1 Enterprises'!Y6/'1 Enterprises'!Y14)*('1 Enterprises'!Y22/52)),0)</f>
        <v>0</v>
      </c>
      <c r="Z11" s="200">
        <f>IF(Z3&gt;0,(('1 Enterprises'!Z6/'1 Enterprises'!Z14)*('1 Enterprises'!Z22/52)),0)</f>
        <v>0</v>
      </c>
      <c r="AA11" s="200">
        <f>IF(AA3&gt;0,(('1 Enterprises'!AA6/'1 Enterprises'!AA14)*('1 Enterprises'!AA22/52)),0)</f>
        <v>0</v>
      </c>
      <c r="AB11" s="200">
        <f>IF(AB3&gt;0,(('1 Enterprises'!AB6/'1 Enterprises'!AB14)*('1 Enterprises'!AB22/52)),0)</f>
        <v>0</v>
      </c>
      <c r="AC11" s="200">
        <f>IF(AC3&gt;0,(('1 Enterprises'!AC6/'1 Enterprises'!AC14)*('1 Enterprises'!AC22/52)),0)</f>
        <v>0</v>
      </c>
      <c r="AD11" s="200">
        <f>IF(AD3&gt;0,(('1 Enterprises'!AD6/'1 Enterprises'!AD14)*('1 Enterprises'!AD22/52)),0)</f>
        <v>0</v>
      </c>
      <c r="AE11" s="200">
        <f>IF(AE3&gt;0,(('1 Enterprises'!AE6/'1 Enterprises'!AE14)*('1 Enterprises'!AE22/52)),0)</f>
        <v>0</v>
      </c>
      <c r="AF11" s="200">
        <f>IF(AF3&gt;0,(('1 Enterprises'!AF6/'1 Enterprises'!AF14)*('1 Enterprises'!AF22/52)),0)</f>
        <v>0</v>
      </c>
      <c r="AG11" s="200">
        <f>IF(AG3&gt;0,(('1 Enterprises'!AG6/'1 Enterprises'!AG14)*('1 Enterprises'!AG22/52)),0)</f>
        <v>0</v>
      </c>
      <c r="AH11" s="200">
        <f>IF(AH3&gt;0,(('1 Enterprises'!AH6/'1 Enterprises'!AH14)*('1 Enterprises'!AH22/52)),0)</f>
        <v>0</v>
      </c>
      <c r="AI11" s="200">
        <f>IF(AI3&gt;0,(('1 Enterprises'!AI6/'1 Enterprises'!AI14)*('1 Enterprises'!AI22/52)),0)</f>
        <v>0</v>
      </c>
      <c r="AJ11" s="200">
        <f>IF(AJ3&gt;0,(('1 Enterprises'!AJ6/'1 Enterprises'!AJ14)*('1 Enterprises'!AJ22/52)),0)</f>
        <v>0</v>
      </c>
      <c r="AK11" s="200">
        <f>IF(AK3&gt;0,(('1 Enterprises'!AK6/'1 Enterprises'!AK14)*('1 Enterprises'!AK22/52)),0)</f>
        <v>0</v>
      </c>
      <c r="AL11" s="200">
        <f>IF(AL3&gt;0,(('1 Enterprises'!AL6/'1 Enterprises'!AL14)*('1 Enterprises'!AL22/52)),0)</f>
        <v>0</v>
      </c>
      <c r="AM11" s="200">
        <f>IF(AM3&gt;0,(('1 Enterprises'!AM6/'1 Enterprises'!AM14)*('1 Enterprises'!AM22/52)),0)</f>
        <v>0</v>
      </c>
      <c r="AN11" s="200">
        <f>IF(AN3&gt;0,(('1 Enterprises'!AN6/'1 Enterprises'!AN14)*('1 Enterprises'!AN22/52)),0)</f>
        <v>0</v>
      </c>
      <c r="AO11" s="200">
        <f>IF(AO3&gt;0,(('1 Enterprises'!AO6/'1 Enterprises'!AO14)*('1 Enterprises'!AO22/52)),0)</f>
        <v>0</v>
      </c>
      <c r="AP11" s="200">
        <f>IF(AP3&gt;0,(('1 Enterprises'!AP6/'1 Enterprises'!AP14)*('1 Enterprises'!AP22/52)),0)</f>
        <v>0</v>
      </c>
      <c r="AQ11" s="200">
        <f>IF(AQ3&gt;0,(('1 Enterprises'!AQ6/'1 Enterprises'!AQ14)*('1 Enterprises'!AQ22/52)),0)</f>
        <v>0</v>
      </c>
      <c r="AR11" s="200">
        <f>IF(AR3&gt;0,(('1 Enterprises'!AR6/'1 Enterprises'!AR14)*('1 Enterprises'!AR22/52)),0)</f>
        <v>0</v>
      </c>
      <c r="AS11" s="200">
        <f>IF(AS3&gt;0,(('1 Enterprises'!AS6/'1 Enterprises'!AS14)*('1 Enterprises'!AS22/52)),0)</f>
        <v>0</v>
      </c>
      <c r="AT11" s="200">
        <f>IF(AT3&gt;0,(('1 Enterprises'!AT6/'1 Enterprises'!AT14)*('1 Enterprises'!AT22/52)),0)</f>
        <v>0</v>
      </c>
      <c r="AU11" s="200">
        <f>IF(AU3&gt;0,(('1 Enterprises'!AU6/'1 Enterprises'!AU14)*('1 Enterprises'!AU22/52)),0)</f>
        <v>0</v>
      </c>
      <c r="AV11" s="200">
        <f>IF(AV3&gt;0,(('1 Enterprises'!AV6/'1 Enterprises'!AV14)*('1 Enterprises'!AV22/52)),0)</f>
        <v>0</v>
      </c>
      <c r="AW11" s="200">
        <f>IF(AW3&gt;0,(('1 Enterprises'!AW6/'1 Enterprises'!AW14)*('1 Enterprises'!AW22/52)),0)</f>
        <v>0</v>
      </c>
      <c r="AX11" s="200">
        <f>IF(AX3&gt;0,(('1 Enterprises'!AX6/'1 Enterprises'!AX14)*('1 Enterprises'!AX22/52)),0)</f>
        <v>0</v>
      </c>
      <c r="AY11" s="200">
        <f>IF(AY3&gt;0,(('1 Enterprises'!AY6/'1 Enterprises'!AY14)*('1 Enterprises'!AY22/52)),0)</f>
        <v>0</v>
      </c>
      <c r="AZ11" s="200">
        <f>IF(AZ3&gt;0,(('1 Enterprises'!AZ6/'1 Enterprises'!AZ14)*('1 Enterprises'!AZ22/52)),0)</f>
        <v>0</v>
      </c>
      <c r="BA11" s="200">
        <f>IF(BA3&gt;0,(('1 Enterprises'!BA6/'1 Enterprises'!BA14)*('1 Enterprises'!BA22/52)),0)</f>
        <v>0</v>
      </c>
      <c r="BC11" s="105"/>
    </row>
    <row r="12" spans="2:53" ht="12.75">
      <c r="B12" s="63"/>
      <c r="C12" s="1"/>
      <c r="D12" s="8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row>
    <row r="13" spans="2:106" ht="12.75">
      <c r="B13" s="65" t="s">
        <v>84</v>
      </c>
      <c r="C13" s="1"/>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E13" t="s">
        <v>37</v>
      </c>
      <c r="BF13" t="s">
        <v>38</v>
      </c>
      <c r="BG13" t="s">
        <v>399</v>
      </c>
      <c r="BH13" t="s">
        <v>400</v>
      </c>
      <c r="BI13" t="s">
        <v>401</v>
      </c>
      <c r="BJ13" t="s">
        <v>402</v>
      </c>
      <c r="BK13" t="s">
        <v>403</v>
      </c>
      <c r="BL13" t="s">
        <v>404</v>
      </c>
      <c r="BM13" t="s">
        <v>405</v>
      </c>
      <c r="BN13" t="s">
        <v>406</v>
      </c>
      <c r="BO13" t="s">
        <v>407</v>
      </c>
      <c r="BP13" t="s">
        <v>408</v>
      </c>
      <c r="BQ13" t="s">
        <v>409</v>
      </c>
      <c r="BR13" t="s">
        <v>410</v>
      </c>
      <c r="BS13" t="s">
        <v>411</v>
      </c>
      <c r="BT13" t="s">
        <v>412</v>
      </c>
      <c r="BU13" t="s">
        <v>413</v>
      </c>
      <c r="BV13" t="s">
        <v>414</v>
      </c>
      <c r="BW13" t="s">
        <v>415</v>
      </c>
      <c r="BX13" t="s">
        <v>416</v>
      </c>
      <c r="BY13" t="s">
        <v>417</v>
      </c>
      <c r="BZ13" t="s">
        <v>418</v>
      </c>
      <c r="CA13" t="s">
        <v>419</v>
      </c>
      <c r="CB13" t="s">
        <v>420</v>
      </c>
      <c r="CC13" t="s">
        <v>421</v>
      </c>
      <c r="CD13" t="s">
        <v>120</v>
      </c>
      <c r="CE13" t="s">
        <v>121</v>
      </c>
      <c r="CF13" t="s">
        <v>122</v>
      </c>
      <c r="CG13" t="s">
        <v>123</v>
      </c>
      <c r="CH13" t="s">
        <v>124</v>
      </c>
      <c r="CI13" t="s">
        <v>125</v>
      </c>
      <c r="CJ13" t="s">
        <v>126</v>
      </c>
      <c r="CK13" t="s">
        <v>127</v>
      </c>
      <c r="CL13" t="s">
        <v>128</v>
      </c>
      <c r="CM13" t="s">
        <v>129</v>
      </c>
      <c r="CN13" t="s">
        <v>130</v>
      </c>
      <c r="CO13" t="s">
        <v>131</v>
      </c>
      <c r="CP13" t="s">
        <v>132</v>
      </c>
      <c r="CQ13" t="s">
        <v>133</v>
      </c>
      <c r="CR13" t="s">
        <v>134</v>
      </c>
      <c r="CS13" t="s">
        <v>135</v>
      </c>
      <c r="CT13" t="s">
        <v>136</v>
      </c>
      <c r="CU13" t="s">
        <v>137</v>
      </c>
      <c r="CV13" t="s">
        <v>138</v>
      </c>
      <c r="CW13" t="s">
        <v>139</v>
      </c>
      <c r="CX13" t="s">
        <v>140</v>
      </c>
      <c r="CY13" t="s">
        <v>141</v>
      </c>
      <c r="CZ13" t="s">
        <v>142</v>
      </c>
      <c r="DA13" t="s">
        <v>143</v>
      </c>
      <c r="DB13" t="s">
        <v>144</v>
      </c>
    </row>
    <row r="14" spans="2:107" s="62" customFormat="1" ht="15">
      <c r="B14" s="66" t="str">
        <f>'2 Income Statement'!B62</f>
        <v> Containers</v>
      </c>
      <c r="C14" s="202" t="s">
        <v>331</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D14" s="162">
        <f aca="true" t="shared" si="8" ref="BD14:BD20">SUM(BE14:DB14)</f>
        <v>0</v>
      </c>
      <c r="BE14" s="161">
        <f>D14*'1 Enterprises'!D$6</f>
        <v>0</v>
      </c>
      <c r="BF14" s="161">
        <f>E14*'1 Enterprises'!E$6</f>
        <v>0</v>
      </c>
      <c r="BG14" s="161">
        <f>F14*'1 Enterprises'!F$6</f>
        <v>0</v>
      </c>
      <c r="BH14" s="161">
        <f>G14*'1 Enterprises'!G$6</f>
        <v>0</v>
      </c>
      <c r="BI14" s="161">
        <f>H14*'1 Enterprises'!H$6</f>
        <v>0</v>
      </c>
      <c r="BJ14" s="161">
        <f>I14*'1 Enterprises'!I$6</f>
        <v>0</v>
      </c>
      <c r="BK14" s="161">
        <f>J14*'1 Enterprises'!J$6</f>
        <v>0</v>
      </c>
      <c r="BL14" s="161">
        <f>K14*'1 Enterprises'!K$6</f>
        <v>0</v>
      </c>
      <c r="BM14" s="161">
        <f>L14*'1 Enterprises'!L$6</f>
        <v>0</v>
      </c>
      <c r="BN14" s="161">
        <f>M14*'1 Enterprises'!M$6</f>
        <v>0</v>
      </c>
      <c r="BO14" s="161">
        <f>N14*'1 Enterprises'!N$6</f>
        <v>0</v>
      </c>
      <c r="BP14" s="161">
        <f>O14*'1 Enterprises'!O$6</f>
        <v>0</v>
      </c>
      <c r="BQ14" s="161">
        <f>P14*'1 Enterprises'!P$6</f>
        <v>0</v>
      </c>
      <c r="BR14" s="161">
        <f>Q14*'1 Enterprises'!Q$6</f>
        <v>0</v>
      </c>
      <c r="BS14" s="161">
        <f>R14*'1 Enterprises'!R$6</f>
        <v>0</v>
      </c>
      <c r="BT14" s="161">
        <f>S14*'1 Enterprises'!S$6</f>
        <v>0</v>
      </c>
      <c r="BU14" s="161">
        <f>T14*'1 Enterprises'!T$6</f>
        <v>0</v>
      </c>
      <c r="BV14" s="161">
        <f>U14*'1 Enterprises'!U$6</f>
        <v>0</v>
      </c>
      <c r="BW14" s="161">
        <f>V14*'1 Enterprises'!V$6</f>
        <v>0</v>
      </c>
      <c r="BX14" s="161">
        <f>W14*'1 Enterprises'!W$6</f>
        <v>0</v>
      </c>
      <c r="BY14" s="161">
        <f>X14*'1 Enterprises'!X$6</f>
        <v>0</v>
      </c>
      <c r="BZ14" s="161">
        <f>Y14*'1 Enterprises'!Y$6</f>
        <v>0</v>
      </c>
      <c r="CA14" s="161">
        <f>Z14*'1 Enterprises'!Z$6</f>
        <v>0</v>
      </c>
      <c r="CB14" s="161">
        <f>AA14*'1 Enterprises'!AA$6</f>
        <v>0</v>
      </c>
      <c r="CC14" s="161">
        <f>AB14*'1 Enterprises'!AB$6</f>
        <v>0</v>
      </c>
      <c r="CD14" s="161">
        <f>AC14*'1 Enterprises'!AC$6</f>
        <v>0</v>
      </c>
      <c r="CE14" s="161">
        <f>AD14*'1 Enterprises'!AD$6</f>
        <v>0</v>
      </c>
      <c r="CF14" s="161">
        <f>AE14*'1 Enterprises'!AE$6</f>
        <v>0</v>
      </c>
      <c r="CG14" s="161">
        <f>AF14*'1 Enterprises'!AF$6</f>
        <v>0</v>
      </c>
      <c r="CH14" s="161">
        <f>AG14*'1 Enterprises'!AG$6</f>
        <v>0</v>
      </c>
      <c r="CI14" s="161">
        <f>AH14*'1 Enterprises'!AH$6</f>
        <v>0</v>
      </c>
      <c r="CJ14" s="161">
        <f>AI14*'1 Enterprises'!AI$6</f>
        <v>0</v>
      </c>
      <c r="CK14" s="161">
        <f>AJ14*'1 Enterprises'!AJ$6</f>
        <v>0</v>
      </c>
      <c r="CL14" s="161">
        <f>AK14*'1 Enterprises'!AK$6</f>
        <v>0</v>
      </c>
      <c r="CM14" s="161">
        <f>AL14*'1 Enterprises'!AL$6</f>
        <v>0</v>
      </c>
      <c r="CN14" s="161">
        <f>AM14*'1 Enterprises'!AM$6</f>
        <v>0</v>
      </c>
      <c r="CO14" s="161">
        <f>AN14*'1 Enterprises'!AN$6</f>
        <v>0</v>
      </c>
      <c r="CP14" s="161">
        <f>AO14*'1 Enterprises'!AO$6</f>
        <v>0</v>
      </c>
      <c r="CQ14" s="161">
        <f>AP14*'1 Enterprises'!AP$6</f>
        <v>0</v>
      </c>
      <c r="CR14" s="161">
        <f>AQ14*'1 Enterprises'!AQ$6</f>
        <v>0</v>
      </c>
      <c r="CS14" s="161">
        <f>AR14*'1 Enterprises'!AR$6</f>
        <v>0</v>
      </c>
      <c r="CT14" s="161">
        <f>AS14*'1 Enterprises'!AS$6</f>
        <v>0</v>
      </c>
      <c r="CU14" s="161">
        <f>AT14*'1 Enterprises'!AT$6</f>
        <v>0</v>
      </c>
      <c r="CV14" s="161">
        <f>AU14*'1 Enterprises'!AU$6</f>
        <v>0</v>
      </c>
      <c r="CW14" s="161">
        <f>AV14*'1 Enterprises'!AV$6</f>
        <v>0</v>
      </c>
      <c r="CX14" s="161">
        <f>AW14*'1 Enterprises'!AW$6</f>
        <v>0</v>
      </c>
      <c r="CY14" s="161">
        <f>AX14*'1 Enterprises'!AX$6</f>
        <v>0</v>
      </c>
      <c r="CZ14" s="161">
        <f>AY14*'1 Enterprises'!AY$6</f>
        <v>0</v>
      </c>
      <c r="DA14" s="161">
        <f>AZ14*'1 Enterprises'!AZ$6</f>
        <v>0</v>
      </c>
      <c r="DB14" s="161">
        <f>BA14*'1 Enterprises'!BA$6</f>
        <v>0</v>
      </c>
      <c r="DC14" s="161"/>
    </row>
    <row r="15" spans="2:106" s="62" customFormat="1" ht="12.75">
      <c r="B15" s="66" t="str">
        <f>'2 Income Statement'!B63</f>
        <v> Substrate</v>
      </c>
      <c r="C15" s="202" t="s">
        <v>331</v>
      </c>
      <c r="D15" s="61">
        <f>'5 Substrate'!I3</f>
        <v>0</v>
      </c>
      <c r="E15" s="61">
        <f>'5 Substrate'!I4</f>
        <v>0</v>
      </c>
      <c r="F15" s="61">
        <f>'5 Substrate'!I5</f>
        <v>0</v>
      </c>
      <c r="G15" s="61">
        <f>'5 Substrate'!I6</f>
        <v>0</v>
      </c>
      <c r="H15" s="61">
        <f>'5 Substrate'!I7</f>
        <v>0</v>
      </c>
      <c r="I15" s="61">
        <f>'5 Substrate'!I8</f>
        <v>0</v>
      </c>
      <c r="J15" s="61">
        <f>'5 Substrate'!I9</f>
        <v>0</v>
      </c>
      <c r="K15" s="61">
        <f>'5 Substrate'!I10</f>
        <v>0</v>
      </c>
      <c r="L15" s="61">
        <f>'5 Substrate'!I11</f>
        <v>0</v>
      </c>
      <c r="M15" s="61">
        <f>'5 Substrate'!I12</f>
        <v>0</v>
      </c>
      <c r="N15" s="61">
        <f>'5 Substrate'!I13</f>
        <v>0</v>
      </c>
      <c r="O15" s="61">
        <f>'5 Substrate'!I14</f>
        <v>0</v>
      </c>
      <c r="P15" s="61">
        <f>'5 Substrate'!I15</f>
        <v>0</v>
      </c>
      <c r="Q15" s="61">
        <f>'5 Substrate'!I16</f>
        <v>0</v>
      </c>
      <c r="R15" s="61">
        <f>'5 Substrate'!I17</f>
        <v>0</v>
      </c>
      <c r="S15" s="61">
        <f>'5 Substrate'!I18</f>
        <v>0</v>
      </c>
      <c r="T15" s="61">
        <f>'5 Substrate'!I19</f>
        <v>0</v>
      </c>
      <c r="U15" s="61">
        <f>'5 Substrate'!I20</f>
        <v>0</v>
      </c>
      <c r="V15" s="61">
        <f>'5 Substrate'!I21</f>
        <v>0</v>
      </c>
      <c r="W15" s="61">
        <f>'5 Substrate'!I22</f>
        <v>0</v>
      </c>
      <c r="X15" s="61">
        <f>'5 Substrate'!I23</f>
        <v>0</v>
      </c>
      <c r="Y15" s="61">
        <f>'5 Substrate'!I24</f>
        <v>0</v>
      </c>
      <c r="Z15" s="61">
        <f>'5 Substrate'!I25</f>
        <v>0</v>
      </c>
      <c r="AA15" s="61">
        <f>'5 Substrate'!I26</f>
        <v>0</v>
      </c>
      <c r="AB15" s="61">
        <f>'5 Substrate'!I27</f>
        <v>0</v>
      </c>
      <c r="AC15" s="61">
        <f>'5 Substrate'!$I$28</f>
        <v>0</v>
      </c>
      <c r="AD15" s="61">
        <f>'5 Substrate'!$I$29</f>
        <v>0</v>
      </c>
      <c r="AE15" s="61">
        <f>'5 Substrate'!$I30</f>
        <v>0</v>
      </c>
      <c r="AF15" s="61">
        <f>'5 Substrate'!$I31</f>
        <v>0</v>
      </c>
      <c r="AG15" s="61">
        <f>'5 Substrate'!$I32</f>
        <v>0</v>
      </c>
      <c r="AH15" s="61">
        <f>'5 Substrate'!$I33</f>
        <v>0</v>
      </c>
      <c r="AI15" s="61">
        <f>'5 Substrate'!$I34</f>
        <v>0</v>
      </c>
      <c r="AJ15" s="61">
        <f>'5 Substrate'!$I35</f>
        <v>0</v>
      </c>
      <c r="AK15" s="61">
        <f>'5 Substrate'!$I36</f>
        <v>0</v>
      </c>
      <c r="AL15" s="61">
        <f>'5 Substrate'!$I37</f>
        <v>0</v>
      </c>
      <c r="AM15" s="61">
        <f>'5 Substrate'!$I38</f>
        <v>0</v>
      </c>
      <c r="AN15" s="61">
        <f>'5 Substrate'!$I39</f>
        <v>0</v>
      </c>
      <c r="AO15" s="61">
        <f>'5 Substrate'!$I40</f>
        <v>0</v>
      </c>
      <c r="AP15" s="61">
        <f>'5 Substrate'!$I41</f>
        <v>0</v>
      </c>
      <c r="AQ15" s="61">
        <f>'5 Substrate'!$I42</f>
        <v>0</v>
      </c>
      <c r="AR15" s="61">
        <f>'5 Substrate'!$I43</f>
        <v>0</v>
      </c>
      <c r="AS15" s="61">
        <f>'5 Substrate'!$I44</f>
        <v>0</v>
      </c>
      <c r="AT15" s="61">
        <f>'5 Substrate'!$I45</f>
        <v>0</v>
      </c>
      <c r="AU15" s="61">
        <f>'5 Substrate'!$I46</f>
        <v>0</v>
      </c>
      <c r="AV15" s="61">
        <f>'5 Substrate'!$I47</f>
        <v>0</v>
      </c>
      <c r="AW15" s="61">
        <f>'5 Substrate'!$I48</f>
        <v>0</v>
      </c>
      <c r="AX15" s="61">
        <f>'5 Substrate'!$I49</f>
        <v>0</v>
      </c>
      <c r="AY15" s="61">
        <f>'5 Substrate'!$I50</f>
        <v>0</v>
      </c>
      <c r="AZ15" s="61">
        <f>'5 Substrate'!$I51</f>
        <v>0</v>
      </c>
      <c r="BA15" s="61">
        <f>'5 Substrate'!$I52</f>
        <v>0</v>
      </c>
      <c r="BD15" s="162">
        <f t="shared" si="8"/>
        <v>0</v>
      </c>
      <c r="BE15" s="161">
        <f>D15*'1 Enterprises'!D$6</f>
        <v>0</v>
      </c>
      <c r="BF15" s="161">
        <f>E15*'1 Enterprises'!E$6</f>
        <v>0</v>
      </c>
      <c r="BG15" s="161">
        <f>F15*'1 Enterprises'!F$6</f>
        <v>0</v>
      </c>
      <c r="BH15" s="161">
        <f>G15*'1 Enterprises'!G$6</f>
        <v>0</v>
      </c>
      <c r="BI15" s="161">
        <f>H15*'1 Enterprises'!H$6</f>
        <v>0</v>
      </c>
      <c r="BJ15" s="161">
        <f>I15*'1 Enterprises'!I$6</f>
        <v>0</v>
      </c>
      <c r="BK15" s="161">
        <f>J15*'1 Enterprises'!J$6</f>
        <v>0</v>
      </c>
      <c r="BL15" s="161">
        <f>K15*'1 Enterprises'!K$6</f>
        <v>0</v>
      </c>
      <c r="BM15" s="161">
        <f>L15*'1 Enterprises'!L$6</f>
        <v>0</v>
      </c>
      <c r="BN15" s="161">
        <f>M15*'1 Enterprises'!M$6</f>
        <v>0</v>
      </c>
      <c r="BO15" s="161">
        <f>N15*'1 Enterprises'!N$6</f>
        <v>0</v>
      </c>
      <c r="BP15" s="161">
        <f>O15*'1 Enterprises'!O$6</f>
        <v>0</v>
      </c>
      <c r="BQ15" s="161">
        <f>P15*'1 Enterprises'!P$6</f>
        <v>0</v>
      </c>
      <c r="BR15" s="161">
        <f>Q15*'1 Enterprises'!Q$6</f>
        <v>0</v>
      </c>
      <c r="BS15" s="161">
        <f>R15*'1 Enterprises'!R$6</f>
        <v>0</v>
      </c>
      <c r="BT15" s="161">
        <f>S15*'1 Enterprises'!S$6</f>
        <v>0</v>
      </c>
      <c r="BU15" s="161">
        <f>T15*'1 Enterprises'!T$6</f>
        <v>0</v>
      </c>
      <c r="BV15" s="161">
        <f>U15*'1 Enterprises'!U$6</f>
        <v>0</v>
      </c>
      <c r="BW15" s="161">
        <f>V15*'1 Enterprises'!V$6</f>
        <v>0</v>
      </c>
      <c r="BX15" s="161">
        <f>W15*'1 Enterprises'!W$6</f>
        <v>0</v>
      </c>
      <c r="BY15" s="161">
        <f>X15*'1 Enterprises'!X$6</f>
        <v>0</v>
      </c>
      <c r="BZ15" s="161">
        <f>Y15*'1 Enterprises'!Y$6</f>
        <v>0</v>
      </c>
      <c r="CA15" s="161">
        <f>Z15*'1 Enterprises'!Z$6</f>
        <v>0</v>
      </c>
      <c r="CB15" s="161">
        <f>AA15*'1 Enterprises'!AA$6</f>
        <v>0</v>
      </c>
      <c r="CC15" s="161">
        <f>AB15*'1 Enterprises'!AB$6</f>
        <v>0</v>
      </c>
      <c r="CD15" s="161">
        <f>AC15*'1 Enterprises'!AC$6</f>
        <v>0</v>
      </c>
      <c r="CE15" s="161">
        <f>AD15*'1 Enterprises'!AD$6</f>
        <v>0</v>
      </c>
      <c r="CF15" s="161">
        <f>AE15*'1 Enterprises'!AE$6</f>
        <v>0</v>
      </c>
      <c r="CG15" s="161">
        <f>AF15*'1 Enterprises'!AF$6</f>
        <v>0</v>
      </c>
      <c r="CH15" s="161">
        <f>AG15*'1 Enterprises'!AG$6</f>
        <v>0</v>
      </c>
      <c r="CI15" s="161">
        <f>AH15*'1 Enterprises'!AH$6</f>
        <v>0</v>
      </c>
      <c r="CJ15" s="161">
        <f>AI15*'1 Enterprises'!AI$6</f>
        <v>0</v>
      </c>
      <c r="CK15" s="161">
        <f>AJ15*'1 Enterprises'!AJ$6</f>
        <v>0</v>
      </c>
      <c r="CL15" s="161">
        <f>AK15*'1 Enterprises'!AK$6</f>
        <v>0</v>
      </c>
      <c r="CM15" s="161">
        <f>AL15*'1 Enterprises'!AL$6</f>
        <v>0</v>
      </c>
      <c r="CN15" s="161">
        <f>AM15*'1 Enterprises'!AM$6</f>
        <v>0</v>
      </c>
      <c r="CO15" s="161">
        <f>AN15*'1 Enterprises'!AN$6</f>
        <v>0</v>
      </c>
      <c r="CP15" s="161">
        <f>AO15*'1 Enterprises'!AO$6</f>
        <v>0</v>
      </c>
      <c r="CQ15" s="161">
        <f>AP15*'1 Enterprises'!AP$6</f>
        <v>0</v>
      </c>
      <c r="CR15" s="161">
        <f>AQ15*'1 Enterprises'!AQ$6</f>
        <v>0</v>
      </c>
      <c r="CS15" s="161">
        <f>AR15*'1 Enterprises'!AR$6</f>
        <v>0</v>
      </c>
      <c r="CT15" s="161">
        <f>AS15*'1 Enterprises'!AS$6</f>
        <v>0</v>
      </c>
      <c r="CU15" s="161">
        <f>AT15*'1 Enterprises'!AT$6</f>
        <v>0</v>
      </c>
      <c r="CV15" s="161">
        <f>AU15*'1 Enterprises'!AU$6</f>
        <v>0</v>
      </c>
      <c r="CW15" s="161">
        <f>AV15*'1 Enterprises'!AV$6</f>
        <v>0</v>
      </c>
      <c r="CX15" s="161">
        <f>AW15*'1 Enterprises'!AW$6</f>
        <v>0</v>
      </c>
      <c r="CY15" s="161">
        <f>AX15*'1 Enterprises'!AX$6</f>
        <v>0</v>
      </c>
      <c r="CZ15" s="161">
        <f>AY15*'1 Enterprises'!AY$6</f>
        <v>0</v>
      </c>
      <c r="DA15" s="161">
        <f>AZ15*'1 Enterprises'!AZ$6</f>
        <v>0</v>
      </c>
      <c r="DB15" s="161">
        <f>BA15*'1 Enterprises'!BA$6</f>
        <v>0</v>
      </c>
    </row>
    <row r="16" spans="2:106" s="62" customFormat="1" ht="15">
      <c r="B16" s="66" t="str">
        <f>'2 Income Statement'!B64</f>
        <v> Liner Cost (Starting plant)</v>
      </c>
      <c r="C16" s="202" t="s">
        <v>331</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D16" s="162">
        <f t="shared" si="8"/>
        <v>0</v>
      </c>
      <c r="BE16" s="161">
        <f>D16*'1 Enterprises'!D$6</f>
        <v>0</v>
      </c>
      <c r="BF16" s="161">
        <f>E16*'1 Enterprises'!E$6</f>
        <v>0</v>
      </c>
      <c r="BG16" s="161">
        <f>F16*'1 Enterprises'!F$6</f>
        <v>0</v>
      </c>
      <c r="BH16" s="161">
        <f>G16*'1 Enterprises'!G$6</f>
        <v>0</v>
      </c>
      <c r="BI16" s="161">
        <f>H16*'1 Enterprises'!H$6</f>
        <v>0</v>
      </c>
      <c r="BJ16" s="161">
        <f>I16*'1 Enterprises'!I$6</f>
        <v>0</v>
      </c>
      <c r="BK16" s="161">
        <f>J16*'1 Enterprises'!J$6</f>
        <v>0</v>
      </c>
      <c r="BL16" s="161">
        <f>K16*'1 Enterprises'!K$6</f>
        <v>0</v>
      </c>
      <c r="BM16" s="161">
        <f>L16*'1 Enterprises'!L$6</f>
        <v>0</v>
      </c>
      <c r="BN16" s="161">
        <f>M16*'1 Enterprises'!M$6</f>
        <v>0</v>
      </c>
      <c r="BO16" s="161">
        <f>N16*'1 Enterprises'!N$6</f>
        <v>0</v>
      </c>
      <c r="BP16" s="161">
        <f>O16*'1 Enterprises'!O$6</f>
        <v>0</v>
      </c>
      <c r="BQ16" s="161">
        <f>P16*'1 Enterprises'!P$6</f>
        <v>0</v>
      </c>
      <c r="BR16" s="161">
        <f>Q16*'1 Enterprises'!Q$6</f>
        <v>0</v>
      </c>
      <c r="BS16" s="161">
        <f>R16*'1 Enterprises'!R$6</f>
        <v>0</v>
      </c>
      <c r="BT16" s="161">
        <f>S16*'1 Enterprises'!S$6</f>
        <v>0</v>
      </c>
      <c r="BU16" s="161">
        <f>T16*'1 Enterprises'!T$6</f>
        <v>0</v>
      </c>
      <c r="BV16" s="161">
        <f>U16*'1 Enterprises'!U$6</f>
        <v>0</v>
      </c>
      <c r="BW16" s="161">
        <f>V16*'1 Enterprises'!V$6</f>
        <v>0</v>
      </c>
      <c r="BX16" s="161">
        <f>W16*'1 Enterprises'!W$6</f>
        <v>0</v>
      </c>
      <c r="BY16" s="161">
        <f>X16*'1 Enterprises'!X$6</f>
        <v>0</v>
      </c>
      <c r="BZ16" s="161">
        <f>Y16*'1 Enterprises'!Y$6</f>
        <v>0</v>
      </c>
      <c r="CA16" s="161">
        <f>Z16*'1 Enterprises'!Z$6</f>
        <v>0</v>
      </c>
      <c r="CB16" s="161">
        <f>AA16*'1 Enterprises'!AA$6</f>
        <v>0</v>
      </c>
      <c r="CC16" s="161">
        <f>AB16*'1 Enterprises'!AB$6</f>
        <v>0</v>
      </c>
      <c r="CD16" s="161">
        <f>AC16*'1 Enterprises'!AC$6</f>
        <v>0</v>
      </c>
      <c r="CE16" s="161">
        <f>AD16*'1 Enterprises'!AD$6</f>
        <v>0</v>
      </c>
      <c r="CF16" s="161">
        <f>AE16*'1 Enterprises'!AE$6</f>
        <v>0</v>
      </c>
      <c r="CG16" s="161">
        <f>AF16*'1 Enterprises'!AF$6</f>
        <v>0</v>
      </c>
      <c r="CH16" s="161">
        <f>AG16*'1 Enterprises'!AG$6</f>
        <v>0</v>
      </c>
      <c r="CI16" s="161">
        <f>AH16*'1 Enterprises'!AH$6</f>
        <v>0</v>
      </c>
      <c r="CJ16" s="161">
        <f>AI16*'1 Enterprises'!AI$6</f>
        <v>0</v>
      </c>
      <c r="CK16" s="161">
        <f>AJ16*'1 Enterprises'!AJ$6</f>
        <v>0</v>
      </c>
      <c r="CL16" s="161">
        <f>AK16*'1 Enterprises'!AK$6</f>
        <v>0</v>
      </c>
      <c r="CM16" s="161">
        <f>AL16*'1 Enterprises'!AL$6</f>
        <v>0</v>
      </c>
      <c r="CN16" s="161">
        <f>AM16*'1 Enterprises'!AM$6</f>
        <v>0</v>
      </c>
      <c r="CO16" s="161">
        <f>AN16*'1 Enterprises'!AN$6</f>
        <v>0</v>
      </c>
      <c r="CP16" s="161">
        <f>AO16*'1 Enterprises'!AO$6</f>
        <v>0</v>
      </c>
      <c r="CQ16" s="161">
        <f>AP16*'1 Enterprises'!AP$6</f>
        <v>0</v>
      </c>
      <c r="CR16" s="161">
        <f>AQ16*'1 Enterprises'!AQ$6</f>
        <v>0</v>
      </c>
      <c r="CS16" s="161">
        <f>AR16*'1 Enterprises'!AR$6</f>
        <v>0</v>
      </c>
      <c r="CT16" s="161">
        <f>AS16*'1 Enterprises'!AS$6</f>
        <v>0</v>
      </c>
      <c r="CU16" s="161">
        <f>AT16*'1 Enterprises'!AT$6</f>
        <v>0</v>
      </c>
      <c r="CV16" s="161">
        <f>AU16*'1 Enterprises'!AU$6</f>
        <v>0</v>
      </c>
      <c r="CW16" s="161">
        <f>AV16*'1 Enterprises'!AV$6</f>
        <v>0</v>
      </c>
      <c r="CX16" s="161">
        <f>AW16*'1 Enterprises'!AW$6</f>
        <v>0</v>
      </c>
      <c r="CY16" s="161">
        <f>AX16*'1 Enterprises'!AX$6</f>
        <v>0</v>
      </c>
      <c r="CZ16" s="161">
        <f>AY16*'1 Enterprises'!AY$6</f>
        <v>0</v>
      </c>
      <c r="DA16" s="161">
        <f>AZ16*'1 Enterprises'!AZ$6</f>
        <v>0</v>
      </c>
      <c r="DB16" s="161">
        <f>BA16*'1 Enterprises'!BA$6</f>
        <v>0</v>
      </c>
    </row>
    <row r="17" spans="2:106" s="62" customFormat="1" ht="15">
      <c r="B17" s="66" t="str">
        <f>'2 Income Statement'!B65</f>
        <v> Planting Materials (stake, ties, tags, trellis, etc.)</v>
      </c>
      <c r="C17" s="202" t="s">
        <v>331</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D17" s="162">
        <f t="shared" si="8"/>
        <v>0</v>
      </c>
      <c r="BE17" s="161">
        <f>D17*'1 Enterprises'!D$6</f>
        <v>0</v>
      </c>
      <c r="BF17" s="161">
        <f>E17*'1 Enterprises'!E$6</f>
        <v>0</v>
      </c>
      <c r="BG17" s="161">
        <f>F17*'1 Enterprises'!F$6</f>
        <v>0</v>
      </c>
      <c r="BH17" s="161">
        <f>G17*'1 Enterprises'!G$6</f>
        <v>0</v>
      </c>
      <c r="BI17" s="161">
        <f>H17*'1 Enterprises'!H$6</f>
        <v>0</v>
      </c>
      <c r="BJ17" s="161">
        <f>I17*'1 Enterprises'!I$6</f>
        <v>0</v>
      </c>
      <c r="BK17" s="161">
        <f>J17*'1 Enterprises'!J$6</f>
        <v>0</v>
      </c>
      <c r="BL17" s="161">
        <f>K17*'1 Enterprises'!K$6</f>
        <v>0</v>
      </c>
      <c r="BM17" s="161">
        <f>L17*'1 Enterprises'!L$6</f>
        <v>0</v>
      </c>
      <c r="BN17" s="161">
        <f>M17*'1 Enterprises'!M$6</f>
        <v>0</v>
      </c>
      <c r="BO17" s="161">
        <f>N17*'1 Enterprises'!N$6</f>
        <v>0</v>
      </c>
      <c r="BP17" s="161">
        <f>O17*'1 Enterprises'!O$6</f>
        <v>0</v>
      </c>
      <c r="BQ17" s="161">
        <f>P17*'1 Enterprises'!P$6</f>
        <v>0</v>
      </c>
      <c r="BR17" s="161">
        <f>Q17*'1 Enterprises'!Q$6</f>
        <v>0</v>
      </c>
      <c r="BS17" s="161">
        <f>R17*'1 Enterprises'!R$6</f>
        <v>0</v>
      </c>
      <c r="BT17" s="161">
        <f>S17*'1 Enterprises'!S$6</f>
        <v>0</v>
      </c>
      <c r="BU17" s="161">
        <f>T17*'1 Enterprises'!T$6</f>
        <v>0</v>
      </c>
      <c r="BV17" s="161">
        <f>U17*'1 Enterprises'!U$6</f>
        <v>0</v>
      </c>
      <c r="BW17" s="161">
        <f>V17*'1 Enterprises'!V$6</f>
        <v>0</v>
      </c>
      <c r="BX17" s="161">
        <f>W17*'1 Enterprises'!W$6</f>
        <v>0</v>
      </c>
      <c r="BY17" s="161">
        <f>X17*'1 Enterprises'!X$6</f>
        <v>0</v>
      </c>
      <c r="BZ17" s="161">
        <f>Y17*'1 Enterprises'!Y$6</f>
        <v>0</v>
      </c>
      <c r="CA17" s="161">
        <f>Z17*'1 Enterprises'!Z$6</f>
        <v>0</v>
      </c>
      <c r="CB17" s="161">
        <f>AA17*'1 Enterprises'!AA$6</f>
        <v>0</v>
      </c>
      <c r="CC17" s="161">
        <f>AB17*'1 Enterprises'!AB$6</f>
        <v>0</v>
      </c>
      <c r="CD17" s="161">
        <f>AC17*'1 Enterprises'!AC$6</f>
        <v>0</v>
      </c>
      <c r="CE17" s="161">
        <f>AD17*'1 Enterprises'!AD$6</f>
        <v>0</v>
      </c>
      <c r="CF17" s="161">
        <f>AE17*'1 Enterprises'!AE$6</f>
        <v>0</v>
      </c>
      <c r="CG17" s="161">
        <f>AF17*'1 Enterprises'!AF$6</f>
        <v>0</v>
      </c>
      <c r="CH17" s="161">
        <f>AG17*'1 Enterprises'!AG$6</f>
        <v>0</v>
      </c>
      <c r="CI17" s="161">
        <f>AH17*'1 Enterprises'!AH$6</f>
        <v>0</v>
      </c>
      <c r="CJ17" s="161">
        <f>AI17*'1 Enterprises'!AI$6</f>
        <v>0</v>
      </c>
      <c r="CK17" s="161">
        <f>AJ17*'1 Enterprises'!AJ$6</f>
        <v>0</v>
      </c>
      <c r="CL17" s="161">
        <f>AK17*'1 Enterprises'!AK$6</f>
        <v>0</v>
      </c>
      <c r="CM17" s="161">
        <f>AL17*'1 Enterprises'!AL$6</f>
        <v>0</v>
      </c>
      <c r="CN17" s="161">
        <f>AM17*'1 Enterprises'!AM$6</f>
        <v>0</v>
      </c>
      <c r="CO17" s="161">
        <f>AN17*'1 Enterprises'!AN$6</f>
        <v>0</v>
      </c>
      <c r="CP17" s="161">
        <f>AO17*'1 Enterprises'!AO$6</f>
        <v>0</v>
      </c>
      <c r="CQ17" s="161">
        <f>AP17*'1 Enterprises'!AP$6</f>
        <v>0</v>
      </c>
      <c r="CR17" s="161">
        <f>AQ17*'1 Enterprises'!AQ$6</f>
        <v>0</v>
      </c>
      <c r="CS17" s="161">
        <f>AR17*'1 Enterprises'!AR$6</f>
        <v>0</v>
      </c>
      <c r="CT17" s="161">
        <f>AS17*'1 Enterprises'!AS$6</f>
        <v>0</v>
      </c>
      <c r="CU17" s="161">
        <f>AT17*'1 Enterprises'!AT$6</f>
        <v>0</v>
      </c>
      <c r="CV17" s="161">
        <f>AU17*'1 Enterprises'!AU$6</f>
        <v>0</v>
      </c>
      <c r="CW17" s="161">
        <f>AV17*'1 Enterprises'!AV$6</f>
        <v>0</v>
      </c>
      <c r="CX17" s="161">
        <f>AW17*'1 Enterprises'!AW$6</f>
        <v>0</v>
      </c>
      <c r="CY17" s="161">
        <f>AX17*'1 Enterprises'!AX$6</f>
        <v>0</v>
      </c>
      <c r="CZ17" s="161">
        <f>AY17*'1 Enterprises'!AY$6</f>
        <v>0</v>
      </c>
      <c r="DA17" s="161">
        <f>AZ17*'1 Enterprises'!AZ$6</f>
        <v>0</v>
      </c>
      <c r="DB17" s="161">
        <f>BA17*'1 Enterprises'!BA$6</f>
        <v>0</v>
      </c>
    </row>
    <row r="18" spans="2:106" s="62" customFormat="1" ht="12.75">
      <c r="B18" s="66" t="str">
        <f>'2 Income Statement'!B66</f>
        <v> Fertilizer</v>
      </c>
      <c r="C18" s="202" t="s">
        <v>434</v>
      </c>
      <c r="D18" s="61">
        <f>'3 Fertilizer'!N4</f>
        <v>0</v>
      </c>
      <c r="E18" s="61">
        <f>'3 Fertilizer'!N5</f>
        <v>0</v>
      </c>
      <c r="F18" s="61">
        <f>'3 Fertilizer'!N6</f>
        <v>0</v>
      </c>
      <c r="G18" s="61">
        <f>'3 Fertilizer'!N7</f>
        <v>0</v>
      </c>
      <c r="H18" s="61">
        <f>'3 Fertilizer'!N8</f>
        <v>0</v>
      </c>
      <c r="I18" s="61">
        <f>'3 Fertilizer'!N9</f>
        <v>0</v>
      </c>
      <c r="J18" s="61">
        <f>'3 Fertilizer'!N10</f>
        <v>0</v>
      </c>
      <c r="K18" s="61">
        <f>'3 Fertilizer'!N11</f>
        <v>0</v>
      </c>
      <c r="L18" s="61">
        <f>'3 Fertilizer'!N12</f>
        <v>0</v>
      </c>
      <c r="M18" s="61">
        <f>'3 Fertilizer'!N13</f>
        <v>0</v>
      </c>
      <c r="N18" s="61">
        <f>'3 Fertilizer'!N14</f>
        <v>0</v>
      </c>
      <c r="O18" s="61">
        <f>'3 Fertilizer'!N15</f>
        <v>0</v>
      </c>
      <c r="P18" s="61">
        <f>'3 Fertilizer'!N16</f>
        <v>0</v>
      </c>
      <c r="Q18" s="61">
        <f>'3 Fertilizer'!N17</f>
        <v>0</v>
      </c>
      <c r="R18" s="61">
        <f>'3 Fertilizer'!N18</f>
        <v>0</v>
      </c>
      <c r="S18" s="61">
        <f>'3 Fertilizer'!N19</f>
        <v>0</v>
      </c>
      <c r="T18" s="61">
        <f>'3 Fertilizer'!N20</f>
        <v>0</v>
      </c>
      <c r="U18" s="61">
        <f>'3 Fertilizer'!N21</f>
        <v>0</v>
      </c>
      <c r="V18" s="61">
        <f>'3 Fertilizer'!N22</f>
        <v>0</v>
      </c>
      <c r="W18" s="61">
        <f>'3 Fertilizer'!N23</f>
        <v>0</v>
      </c>
      <c r="X18" s="61">
        <f>'3 Fertilizer'!N24</f>
        <v>0</v>
      </c>
      <c r="Y18" s="61">
        <f>'3 Fertilizer'!N25</f>
        <v>0</v>
      </c>
      <c r="Z18" s="61">
        <f>'3 Fertilizer'!$N26</f>
        <v>0</v>
      </c>
      <c r="AA18" s="61">
        <f>'3 Fertilizer'!$N27</f>
        <v>0</v>
      </c>
      <c r="AB18" s="61">
        <f>'3 Fertilizer'!$N28</f>
        <v>0</v>
      </c>
      <c r="AC18" s="61">
        <f>'3 Fertilizer'!$N29</f>
        <v>0</v>
      </c>
      <c r="AD18" s="61">
        <f>'3 Fertilizer'!$N30</f>
        <v>0</v>
      </c>
      <c r="AE18" s="61">
        <f>'3 Fertilizer'!$N31</f>
        <v>0</v>
      </c>
      <c r="AF18" s="61">
        <f>'3 Fertilizer'!$N32</f>
        <v>0</v>
      </c>
      <c r="AG18" s="61">
        <f>'3 Fertilizer'!$N33</f>
        <v>0</v>
      </c>
      <c r="AH18" s="61">
        <f>'3 Fertilizer'!$N34</f>
        <v>0</v>
      </c>
      <c r="AI18" s="61">
        <f>'3 Fertilizer'!$N35</f>
        <v>0</v>
      </c>
      <c r="AJ18" s="61">
        <f>'3 Fertilizer'!$N36</f>
        <v>0</v>
      </c>
      <c r="AK18" s="61">
        <f>'3 Fertilizer'!$N37</f>
        <v>0</v>
      </c>
      <c r="AL18" s="61">
        <f>'3 Fertilizer'!$N38</f>
        <v>0</v>
      </c>
      <c r="AM18" s="61">
        <f>'3 Fertilizer'!$N39</f>
        <v>0</v>
      </c>
      <c r="AN18" s="61">
        <f>'3 Fertilizer'!$N40</f>
        <v>0</v>
      </c>
      <c r="AO18" s="61">
        <f>'3 Fertilizer'!$N41</f>
        <v>0</v>
      </c>
      <c r="AP18" s="61">
        <f>'3 Fertilizer'!$N42</f>
        <v>0</v>
      </c>
      <c r="AQ18" s="61">
        <f>'3 Fertilizer'!$N43</f>
        <v>0</v>
      </c>
      <c r="AR18" s="61">
        <f>'3 Fertilizer'!$N44</f>
        <v>0</v>
      </c>
      <c r="AS18" s="61">
        <f>'3 Fertilizer'!$N45</f>
        <v>0</v>
      </c>
      <c r="AT18" s="61">
        <f>'3 Fertilizer'!$N46</f>
        <v>0</v>
      </c>
      <c r="AU18" s="61">
        <f>'3 Fertilizer'!$N47</f>
        <v>0</v>
      </c>
      <c r="AV18" s="61">
        <f>'3 Fertilizer'!$N48</f>
        <v>0</v>
      </c>
      <c r="AW18" s="61">
        <f>'3 Fertilizer'!$N49</f>
        <v>0</v>
      </c>
      <c r="AX18" s="61">
        <f>'3 Fertilizer'!$N50</f>
        <v>0</v>
      </c>
      <c r="AY18" s="61">
        <f>'3 Fertilizer'!$N51</f>
        <v>0</v>
      </c>
      <c r="AZ18" s="61">
        <f>'3 Fertilizer'!$N52</f>
        <v>0</v>
      </c>
      <c r="BA18" s="61">
        <f>'3 Fertilizer'!$N53</f>
        <v>0</v>
      </c>
      <c r="BD18" s="162">
        <f t="shared" si="8"/>
        <v>0</v>
      </c>
      <c r="BE18" s="161">
        <f>D18*'1 Enterprises'!D$6</f>
        <v>0</v>
      </c>
      <c r="BF18" s="161">
        <f>E18*'1 Enterprises'!E$6</f>
        <v>0</v>
      </c>
      <c r="BG18" s="161">
        <f>F18*'1 Enterprises'!F$6</f>
        <v>0</v>
      </c>
      <c r="BH18" s="161">
        <f>G18*'1 Enterprises'!G$6</f>
        <v>0</v>
      </c>
      <c r="BI18" s="161">
        <f>H18*'1 Enterprises'!H$6</f>
        <v>0</v>
      </c>
      <c r="BJ18" s="161">
        <f>I18*'1 Enterprises'!I$6</f>
        <v>0</v>
      </c>
      <c r="BK18" s="161">
        <f>J18*'1 Enterprises'!J$6</f>
        <v>0</v>
      </c>
      <c r="BL18" s="161">
        <f>K18*'1 Enterprises'!K$6</f>
        <v>0</v>
      </c>
      <c r="BM18" s="161">
        <f>L18*'1 Enterprises'!L$6</f>
        <v>0</v>
      </c>
      <c r="BN18" s="161">
        <f>M18*'1 Enterprises'!M$6</f>
        <v>0</v>
      </c>
      <c r="BO18" s="161">
        <f>N18*'1 Enterprises'!N$6</f>
        <v>0</v>
      </c>
      <c r="BP18" s="161">
        <f>O18*'1 Enterprises'!O$6</f>
        <v>0</v>
      </c>
      <c r="BQ18" s="161">
        <f>P18*'1 Enterprises'!P$6</f>
        <v>0</v>
      </c>
      <c r="BR18" s="161">
        <f>Q18*'1 Enterprises'!Q$6</f>
        <v>0</v>
      </c>
      <c r="BS18" s="161">
        <f>R18*'1 Enterprises'!R$6</f>
        <v>0</v>
      </c>
      <c r="BT18" s="161">
        <f>S18*'1 Enterprises'!S$6</f>
        <v>0</v>
      </c>
      <c r="BU18" s="161">
        <f>T18*'1 Enterprises'!T$6</f>
        <v>0</v>
      </c>
      <c r="BV18" s="161">
        <f>U18*'1 Enterprises'!U$6</f>
        <v>0</v>
      </c>
      <c r="BW18" s="161">
        <f>V18*'1 Enterprises'!V$6</f>
        <v>0</v>
      </c>
      <c r="BX18" s="161">
        <f>W18*'1 Enterprises'!W$6</f>
        <v>0</v>
      </c>
      <c r="BY18" s="161">
        <f>X18*'1 Enterprises'!X$6</f>
        <v>0</v>
      </c>
      <c r="BZ18" s="161">
        <f>Y18*'1 Enterprises'!Y$6</f>
        <v>0</v>
      </c>
      <c r="CA18" s="161">
        <f>Z18*'1 Enterprises'!Z$6</f>
        <v>0</v>
      </c>
      <c r="CB18" s="161">
        <f>AA18*'1 Enterprises'!AA$6</f>
        <v>0</v>
      </c>
      <c r="CC18" s="161">
        <f>AB18*'1 Enterprises'!AB$6</f>
        <v>0</v>
      </c>
      <c r="CD18" s="161">
        <f>AC18*'1 Enterprises'!AC$6</f>
        <v>0</v>
      </c>
      <c r="CE18" s="161">
        <f>AD18*'1 Enterprises'!AD$6</f>
        <v>0</v>
      </c>
      <c r="CF18" s="161">
        <f>AE18*'1 Enterprises'!AE$6</f>
        <v>0</v>
      </c>
      <c r="CG18" s="161">
        <f>AF18*'1 Enterprises'!AF$6</f>
        <v>0</v>
      </c>
      <c r="CH18" s="161">
        <f>AG18*'1 Enterprises'!AG$6</f>
        <v>0</v>
      </c>
      <c r="CI18" s="161">
        <f>AH18*'1 Enterprises'!AH$6</f>
        <v>0</v>
      </c>
      <c r="CJ18" s="161">
        <f>AI18*'1 Enterprises'!AI$6</f>
        <v>0</v>
      </c>
      <c r="CK18" s="161">
        <f>AJ18*'1 Enterprises'!AJ$6</f>
        <v>0</v>
      </c>
      <c r="CL18" s="161">
        <f>AK18*'1 Enterprises'!AK$6</f>
        <v>0</v>
      </c>
      <c r="CM18" s="161">
        <f>AL18*'1 Enterprises'!AL$6</f>
        <v>0</v>
      </c>
      <c r="CN18" s="161">
        <f>AM18*'1 Enterprises'!AM$6</f>
        <v>0</v>
      </c>
      <c r="CO18" s="161">
        <f>AN18*'1 Enterprises'!AN$6</f>
        <v>0</v>
      </c>
      <c r="CP18" s="161">
        <f>AO18*'1 Enterprises'!AO$6</f>
        <v>0</v>
      </c>
      <c r="CQ18" s="161">
        <f>AP18*'1 Enterprises'!AP$6</f>
        <v>0</v>
      </c>
      <c r="CR18" s="161">
        <f>AQ18*'1 Enterprises'!AQ$6</f>
        <v>0</v>
      </c>
      <c r="CS18" s="161">
        <f>AR18*'1 Enterprises'!AR$6</f>
        <v>0</v>
      </c>
      <c r="CT18" s="161">
        <f>AS18*'1 Enterprises'!AS$6</f>
        <v>0</v>
      </c>
      <c r="CU18" s="161">
        <f>AT18*'1 Enterprises'!AT$6</f>
        <v>0</v>
      </c>
      <c r="CV18" s="161">
        <f>AU18*'1 Enterprises'!AU$6</f>
        <v>0</v>
      </c>
      <c r="CW18" s="161">
        <f>AV18*'1 Enterprises'!AV$6</f>
        <v>0</v>
      </c>
      <c r="CX18" s="161">
        <f>AW18*'1 Enterprises'!AW$6</f>
        <v>0</v>
      </c>
      <c r="CY18" s="161">
        <f>AX18*'1 Enterprises'!AX$6</f>
        <v>0</v>
      </c>
      <c r="CZ18" s="161">
        <f>AY18*'1 Enterprises'!AY$6</f>
        <v>0</v>
      </c>
      <c r="DA18" s="161">
        <f>AZ18*'1 Enterprises'!AZ$6</f>
        <v>0</v>
      </c>
      <c r="DB18" s="161">
        <f>BA18*'1 Enterprises'!BA$6</f>
        <v>0</v>
      </c>
    </row>
    <row r="19" spans="2:106" s="62" customFormat="1" ht="12.75">
      <c r="B19" s="66" t="str">
        <f>'2 Income Statement'!B67</f>
        <v> Pest Control Chemicals</v>
      </c>
      <c r="C19" s="202" t="s">
        <v>434</v>
      </c>
      <c r="D19" s="61">
        <f>'4 Pesticide'!O5</f>
        <v>0</v>
      </c>
      <c r="E19" s="61">
        <f>'4 Pesticide'!O6</f>
        <v>0</v>
      </c>
      <c r="F19" s="61">
        <f>'4 Pesticide'!O7</f>
        <v>0</v>
      </c>
      <c r="G19" s="61">
        <f>'4 Pesticide'!O8</f>
        <v>0</v>
      </c>
      <c r="H19" s="61">
        <f>'4 Pesticide'!O9</f>
        <v>0</v>
      </c>
      <c r="I19" s="61">
        <f>'4 Pesticide'!O10</f>
        <v>0</v>
      </c>
      <c r="J19" s="61">
        <f>'4 Pesticide'!O11</f>
        <v>0</v>
      </c>
      <c r="K19" s="61">
        <f>'4 Pesticide'!O12</f>
        <v>0</v>
      </c>
      <c r="L19" s="61">
        <f>'4 Pesticide'!O13</f>
        <v>0</v>
      </c>
      <c r="M19" s="61">
        <f>'4 Pesticide'!O14</f>
        <v>0</v>
      </c>
      <c r="N19" s="61">
        <f>'4 Pesticide'!O15</f>
        <v>0</v>
      </c>
      <c r="O19" s="61">
        <f>'4 Pesticide'!O16</f>
        <v>0</v>
      </c>
      <c r="P19" s="61">
        <f>'4 Pesticide'!O17</f>
        <v>0</v>
      </c>
      <c r="Q19" s="61">
        <f>'4 Pesticide'!O18</f>
        <v>0</v>
      </c>
      <c r="R19" s="61">
        <f>'4 Pesticide'!O19</f>
        <v>0</v>
      </c>
      <c r="S19" s="61">
        <f>'4 Pesticide'!O20</f>
        <v>0</v>
      </c>
      <c r="T19" s="61">
        <f>'4 Pesticide'!O21</f>
        <v>0</v>
      </c>
      <c r="U19" s="61">
        <f>'4 Pesticide'!O22</f>
        <v>0</v>
      </c>
      <c r="V19" s="61">
        <f>'4 Pesticide'!O23</f>
        <v>0</v>
      </c>
      <c r="W19" s="61">
        <f>'4 Pesticide'!O24</f>
        <v>0</v>
      </c>
      <c r="X19" s="61">
        <f>'4 Pesticide'!O25</f>
        <v>0</v>
      </c>
      <c r="Y19" s="61">
        <f>'4 Pesticide'!O26</f>
        <v>0</v>
      </c>
      <c r="Z19" s="61">
        <f>'4 Pesticide'!$O27</f>
        <v>0</v>
      </c>
      <c r="AA19" s="61">
        <f>'4 Pesticide'!$O28</f>
        <v>0</v>
      </c>
      <c r="AB19" s="61">
        <f>'4 Pesticide'!$O29</f>
        <v>0</v>
      </c>
      <c r="AC19" s="61">
        <f>'4 Pesticide'!$O30</f>
        <v>0</v>
      </c>
      <c r="AD19" s="61">
        <f>'4 Pesticide'!$O31</f>
        <v>0</v>
      </c>
      <c r="AE19" s="61">
        <f>'4 Pesticide'!$O32</f>
        <v>0</v>
      </c>
      <c r="AF19" s="61">
        <f>'4 Pesticide'!$O33</f>
        <v>0</v>
      </c>
      <c r="AG19" s="61">
        <f>'4 Pesticide'!$O34</f>
        <v>0</v>
      </c>
      <c r="AH19" s="61">
        <f>'4 Pesticide'!$O35</f>
        <v>0</v>
      </c>
      <c r="AI19" s="61">
        <f>'4 Pesticide'!$O36</f>
        <v>0</v>
      </c>
      <c r="AJ19" s="61">
        <f>'4 Pesticide'!$O37</f>
        <v>0</v>
      </c>
      <c r="AK19" s="61">
        <f>'4 Pesticide'!$O38</f>
        <v>0</v>
      </c>
      <c r="AL19" s="61">
        <f>'4 Pesticide'!$O39</f>
        <v>0</v>
      </c>
      <c r="AM19" s="61">
        <f>'4 Pesticide'!$O40</f>
        <v>0</v>
      </c>
      <c r="AN19" s="61">
        <f>'4 Pesticide'!$O41</f>
        <v>0</v>
      </c>
      <c r="AO19" s="61">
        <f>'4 Pesticide'!$O42</f>
        <v>0</v>
      </c>
      <c r="AP19" s="61">
        <f>'4 Pesticide'!$O43</f>
        <v>0</v>
      </c>
      <c r="AQ19" s="61">
        <f>'4 Pesticide'!$O44</f>
        <v>0</v>
      </c>
      <c r="AR19" s="61">
        <f>'4 Pesticide'!$O45</f>
        <v>0</v>
      </c>
      <c r="AS19" s="61">
        <f>'4 Pesticide'!$O46</f>
        <v>0</v>
      </c>
      <c r="AT19" s="61">
        <f>'4 Pesticide'!$O47</f>
        <v>0</v>
      </c>
      <c r="AU19" s="61">
        <f>'4 Pesticide'!$O48</f>
        <v>0</v>
      </c>
      <c r="AV19" s="61">
        <f>'4 Pesticide'!$O49</f>
        <v>0</v>
      </c>
      <c r="AW19" s="61">
        <f>'4 Pesticide'!$O50</f>
        <v>0</v>
      </c>
      <c r="AX19" s="61">
        <f>'4 Pesticide'!$O51</f>
        <v>0</v>
      </c>
      <c r="AY19" s="61">
        <f>'4 Pesticide'!$O52</f>
        <v>0</v>
      </c>
      <c r="AZ19" s="61">
        <f>'4 Pesticide'!$O53</f>
        <v>0</v>
      </c>
      <c r="BA19" s="61">
        <f>'4 Pesticide'!$O54</f>
        <v>0</v>
      </c>
      <c r="BD19" s="162">
        <f t="shared" si="8"/>
        <v>0</v>
      </c>
      <c r="BE19" s="161">
        <f>D19*'1 Enterprises'!D$6</f>
        <v>0</v>
      </c>
      <c r="BF19" s="161">
        <f>E19*'1 Enterprises'!E$6</f>
        <v>0</v>
      </c>
      <c r="BG19" s="161">
        <f>F19*'1 Enterprises'!F$6</f>
        <v>0</v>
      </c>
      <c r="BH19" s="161">
        <f>G19*'1 Enterprises'!G$6</f>
        <v>0</v>
      </c>
      <c r="BI19" s="161">
        <f>H19*'1 Enterprises'!H$6</f>
        <v>0</v>
      </c>
      <c r="BJ19" s="161">
        <f>I19*'1 Enterprises'!I$6</f>
        <v>0</v>
      </c>
      <c r="BK19" s="161">
        <f>J19*'1 Enterprises'!J$6</f>
        <v>0</v>
      </c>
      <c r="BL19" s="161">
        <f>K19*'1 Enterprises'!K$6</f>
        <v>0</v>
      </c>
      <c r="BM19" s="161">
        <f>L19*'1 Enterprises'!L$6</f>
        <v>0</v>
      </c>
      <c r="BN19" s="161">
        <f>M19*'1 Enterprises'!M$6</f>
        <v>0</v>
      </c>
      <c r="BO19" s="161">
        <f>N19*'1 Enterprises'!N$6</f>
        <v>0</v>
      </c>
      <c r="BP19" s="161">
        <f>O19*'1 Enterprises'!O$6</f>
        <v>0</v>
      </c>
      <c r="BQ19" s="161">
        <f>P19*'1 Enterprises'!P$6</f>
        <v>0</v>
      </c>
      <c r="BR19" s="161">
        <f>Q19*'1 Enterprises'!Q$6</f>
        <v>0</v>
      </c>
      <c r="BS19" s="161">
        <f>R19*'1 Enterprises'!R$6</f>
        <v>0</v>
      </c>
      <c r="BT19" s="161">
        <f>S19*'1 Enterprises'!S$6</f>
        <v>0</v>
      </c>
      <c r="BU19" s="161">
        <f>T19*'1 Enterprises'!T$6</f>
        <v>0</v>
      </c>
      <c r="BV19" s="161">
        <f>U19*'1 Enterprises'!U$6</f>
        <v>0</v>
      </c>
      <c r="BW19" s="161">
        <f>V19*'1 Enterprises'!V$6</f>
        <v>0</v>
      </c>
      <c r="BX19" s="161">
        <f>W19*'1 Enterprises'!W$6</f>
        <v>0</v>
      </c>
      <c r="BY19" s="161">
        <f>X19*'1 Enterprises'!X$6</f>
        <v>0</v>
      </c>
      <c r="BZ19" s="161">
        <f>Y19*'1 Enterprises'!Y$6</f>
        <v>0</v>
      </c>
      <c r="CA19" s="161">
        <f>Z19*'1 Enterprises'!Z$6</f>
        <v>0</v>
      </c>
      <c r="CB19" s="161">
        <f>AA19*'1 Enterprises'!AA$6</f>
        <v>0</v>
      </c>
      <c r="CC19" s="161">
        <f>AB19*'1 Enterprises'!AB$6</f>
        <v>0</v>
      </c>
      <c r="CD19" s="161">
        <f>AC19*'1 Enterprises'!AC$6</f>
        <v>0</v>
      </c>
      <c r="CE19" s="161">
        <f>AD19*'1 Enterprises'!AD$6</f>
        <v>0</v>
      </c>
      <c r="CF19" s="161">
        <f>AE19*'1 Enterprises'!AE$6</f>
        <v>0</v>
      </c>
      <c r="CG19" s="161">
        <f>AF19*'1 Enterprises'!AF$6</f>
        <v>0</v>
      </c>
      <c r="CH19" s="161">
        <f>AG19*'1 Enterprises'!AG$6</f>
        <v>0</v>
      </c>
      <c r="CI19" s="161">
        <f>AH19*'1 Enterprises'!AH$6</f>
        <v>0</v>
      </c>
      <c r="CJ19" s="161">
        <f>AI19*'1 Enterprises'!AI$6</f>
        <v>0</v>
      </c>
      <c r="CK19" s="161">
        <f>AJ19*'1 Enterprises'!AJ$6</f>
        <v>0</v>
      </c>
      <c r="CL19" s="161">
        <f>AK19*'1 Enterprises'!AK$6</f>
        <v>0</v>
      </c>
      <c r="CM19" s="161">
        <f>AL19*'1 Enterprises'!AL$6</f>
        <v>0</v>
      </c>
      <c r="CN19" s="161">
        <f>AM19*'1 Enterprises'!AM$6</f>
        <v>0</v>
      </c>
      <c r="CO19" s="161">
        <f>AN19*'1 Enterprises'!AN$6</f>
        <v>0</v>
      </c>
      <c r="CP19" s="161">
        <f>AO19*'1 Enterprises'!AO$6</f>
        <v>0</v>
      </c>
      <c r="CQ19" s="161">
        <f>AP19*'1 Enterprises'!AP$6</f>
        <v>0</v>
      </c>
      <c r="CR19" s="161">
        <f>AQ19*'1 Enterprises'!AQ$6</f>
        <v>0</v>
      </c>
      <c r="CS19" s="161">
        <f>AR19*'1 Enterprises'!AR$6</f>
        <v>0</v>
      </c>
      <c r="CT19" s="161">
        <f>AS19*'1 Enterprises'!AS$6</f>
        <v>0</v>
      </c>
      <c r="CU19" s="161">
        <f>AT19*'1 Enterprises'!AT$6</f>
        <v>0</v>
      </c>
      <c r="CV19" s="161">
        <f>AU19*'1 Enterprises'!AU$6</f>
        <v>0</v>
      </c>
      <c r="CW19" s="161">
        <f>AV19*'1 Enterprises'!AV$6</f>
        <v>0</v>
      </c>
      <c r="CX19" s="161">
        <f>AW19*'1 Enterprises'!AW$6</f>
        <v>0</v>
      </c>
      <c r="CY19" s="161">
        <f>AX19*'1 Enterprises'!AX$6</f>
        <v>0</v>
      </c>
      <c r="CZ19" s="161">
        <f>AY19*'1 Enterprises'!AY$6</f>
        <v>0</v>
      </c>
      <c r="DA19" s="161">
        <f>AZ19*'1 Enterprises'!AZ$6</f>
        <v>0</v>
      </c>
      <c r="DB19" s="161">
        <f>BA19*'1 Enterprises'!BA$6</f>
        <v>0</v>
      </c>
    </row>
    <row r="20" spans="2:106" s="62" customFormat="1" ht="15">
      <c r="B20" s="66" t="str">
        <f>'2 Income Statement'!B68</f>
        <v> Labor - Planting</v>
      </c>
      <c r="C20" s="202" t="s">
        <v>331</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D20" s="162">
        <f t="shared" si="8"/>
        <v>0</v>
      </c>
      <c r="BE20" s="161">
        <f>D20*'1 Enterprises'!D$6</f>
        <v>0</v>
      </c>
      <c r="BF20" s="161">
        <f>E20*'1 Enterprises'!E$6</f>
        <v>0</v>
      </c>
      <c r="BG20" s="161">
        <f>F20*'1 Enterprises'!F$6</f>
        <v>0</v>
      </c>
      <c r="BH20" s="161">
        <f>G20*'1 Enterprises'!G$6</f>
        <v>0</v>
      </c>
      <c r="BI20" s="161">
        <f>H20*'1 Enterprises'!H$6</f>
        <v>0</v>
      </c>
      <c r="BJ20" s="161">
        <f>I20*'1 Enterprises'!I$6</f>
        <v>0</v>
      </c>
      <c r="BK20" s="161">
        <f>J20*'1 Enterprises'!J$6</f>
        <v>0</v>
      </c>
      <c r="BL20" s="161">
        <f>K20*'1 Enterprises'!K$6</f>
        <v>0</v>
      </c>
      <c r="BM20" s="161">
        <f>L20*'1 Enterprises'!L$6</f>
        <v>0</v>
      </c>
      <c r="BN20" s="161">
        <f>M20*'1 Enterprises'!M$6</f>
        <v>0</v>
      </c>
      <c r="BO20" s="161">
        <f>N20*'1 Enterprises'!N$6</f>
        <v>0</v>
      </c>
      <c r="BP20" s="161">
        <f>O20*'1 Enterprises'!O$6</f>
        <v>0</v>
      </c>
      <c r="BQ20" s="161">
        <f>P20*'1 Enterprises'!P$6</f>
        <v>0</v>
      </c>
      <c r="BR20" s="161">
        <f>Q20*'1 Enterprises'!Q$6</f>
        <v>0</v>
      </c>
      <c r="BS20" s="161">
        <f>R20*'1 Enterprises'!R$6</f>
        <v>0</v>
      </c>
      <c r="BT20" s="161">
        <f>S20*'1 Enterprises'!S$6</f>
        <v>0</v>
      </c>
      <c r="BU20" s="161">
        <f>T20*'1 Enterprises'!T$6</f>
        <v>0</v>
      </c>
      <c r="BV20" s="161">
        <f>U20*'1 Enterprises'!U$6</f>
        <v>0</v>
      </c>
      <c r="BW20" s="161">
        <f>V20*'1 Enterprises'!V$6</f>
        <v>0</v>
      </c>
      <c r="BX20" s="161">
        <f>W20*'1 Enterprises'!W$6</f>
        <v>0</v>
      </c>
      <c r="BY20" s="161">
        <f>X20*'1 Enterprises'!X$6</f>
        <v>0</v>
      </c>
      <c r="BZ20" s="161">
        <f>Y20*'1 Enterprises'!Y$6</f>
        <v>0</v>
      </c>
      <c r="CA20" s="161">
        <f>Z20*'1 Enterprises'!Z$6</f>
        <v>0</v>
      </c>
      <c r="CB20" s="161">
        <f>AA20*'1 Enterprises'!AA$6</f>
        <v>0</v>
      </c>
      <c r="CC20" s="161">
        <f>AB20*'1 Enterprises'!AB$6</f>
        <v>0</v>
      </c>
      <c r="CD20" s="161">
        <f>AC20*'1 Enterprises'!AC$6</f>
        <v>0</v>
      </c>
      <c r="CE20" s="161">
        <f>AD20*'1 Enterprises'!AD$6</f>
        <v>0</v>
      </c>
      <c r="CF20" s="161">
        <f>AE20*'1 Enterprises'!AE$6</f>
        <v>0</v>
      </c>
      <c r="CG20" s="161">
        <f>AF20*'1 Enterprises'!AF$6</f>
        <v>0</v>
      </c>
      <c r="CH20" s="161">
        <f>AG20*'1 Enterprises'!AG$6</f>
        <v>0</v>
      </c>
      <c r="CI20" s="161">
        <f>AH20*'1 Enterprises'!AH$6</f>
        <v>0</v>
      </c>
      <c r="CJ20" s="161">
        <f>AI20*'1 Enterprises'!AI$6</f>
        <v>0</v>
      </c>
      <c r="CK20" s="161">
        <f>AJ20*'1 Enterprises'!AJ$6</f>
        <v>0</v>
      </c>
      <c r="CL20" s="161">
        <f>AK20*'1 Enterprises'!AK$6</f>
        <v>0</v>
      </c>
      <c r="CM20" s="161">
        <f>AL20*'1 Enterprises'!AL$6</f>
        <v>0</v>
      </c>
      <c r="CN20" s="161">
        <f>AM20*'1 Enterprises'!AM$6</f>
        <v>0</v>
      </c>
      <c r="CO20" s="161">
        <f>AN20*'1 Enterprises'!AN$6</f>
        <v>0</v>
      </c>
      <c r="CP20" s="161">
        <f>AO20*'1 Enterprises'!AO$6</f>
        <v>0</v>
      </c>
      <c r="CQ20" s="161">
        <f>AP20*'1 Enterprises'!AP$6</f>
        <v>0</v>
      </c>
      <c r="CR20" s="161">
        <f>AQ20*'1 Enterprises'!AQ$6</f>
        <v>0</v>
      </c>
      <c r="CS20" s="161">
        <f>AR20*'1 Enterprises'!AR$6</f>
        <v>0</v>
      </c>
      <c r="CT20" s="161">
        <f>AS20*'1 Enterprises'!AS$6</f>
        <v>0</v>
      </c>
      <c r="CU20" s="161">
        <f>AT20*'1 Enterprises'!AT$6</f>
        <v>0</v>
      </c>
      <c r="CV20" s="161">
        <f>AU20*'1 Enterprises'!AU$6</f>
        <v>0</v>
      </c>
      <c r="CW20" s="161">
        <f>AV20*'1 Enterprises'!AV$6</f>
        <v>0</v>
      </c>
      <c r="CX20" s="161">
        <f>AW20*'1 Enterprises'!AW$6</f>
        <v>0</v>
      </c>
      <c r="CY20" s="161">
        <f>AX20*'1 Enterprises'!AX$6</f>
        <v>0</v>
      </c>
      <c r="CZ20" s="161">
        <f>AY20*'1 Enterprises'!AY$6</f>
        <v>0</v>
      </c>
      <c r="DA20" s="161">
        <f>AZ20*'1 Enterprises'!AZ$6</f>
        <v>0</v>
      </c>
      <c r="DB20" s="161">
        <f>BA20*'1 Enterprises'!BA$6</f>
        <v>0</v>
      </c>
    </row>
    <row r="21" spans="2:106" s="62" customFormat="1" ht="15">
      <c r="B21" s="66" t="str">
        <f>'2 Income Statement'!B69</f>
        <v> Labor - Maintenance</v>
      </c>
      <c r="C21" s="202" t="s">
        <v>454</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D21" s="162"/>
      <c r="BE21" s="161">
        <f>D21*'1 Enterprises'!D$6</f>
        <v>0</v>
      </c>
      <c r="BF21" s="161">
        <f>E21*'1 Enterprises'!E$6</f>
        <v>0</v>
      </c>
      <c r="BG21" s="161">
        <f>F21*'1 Enterprises'!F$6</f>
        <v>0</v>
      </c>
      <c r="BH21" s="161">
        <f>G21*'1 Enterprises'!G$6</f>
        <v>0</v>
      </c>
      <c r="BI21" s="161">
        <f>H21*'1 Enterprises'!H$6</f>
        <v>0</v>
      </c>
      <c r="BJ21" s="161">
        <f>I21*'1 Enterprises'!I$6</f>
        <v>0</v>
      </c>
      <c r="BK21" s="161">
        <f>J21*'1 Enterprises'!J$6</f>
        <v>0</v>
      </c>
      <c r="BL21" s="161">
        <f>K21*'1 Enterprises'!K$6</f>
        <v>0</v>
      </c>
      <c r="BM21" s="161">
        <f>L21*'1 Enterprises'!L$6</f>
        <v>0</v>
      </c>
      <c r="BN21" s="161">
        <f>M21*'1 Enterprises'!M$6</f>
        <v>0</v>
      </c>
      <c r="BO21" s="161">
        <f>N21*'1 Enterprises'!N$6</f>
        <v>0</v>
      </c>
      <c r="BP21" s="161">
        <f>O21*'1 Enterprises'!O$6</f>
        <v>0</v>
      </c>
      <c r="BQ21" s="161">
        <f>P21*'1 Enterprises'!P$6</f>
        <v>0</v>
      </c>
      <c r="BR21" s="161">
        <f>Q21*'1 Enterprises'!Q$6</f>
        <v>0</v>
      </c>
      <c r="BS21" s="161">
        <f>R21*'1 Enterprises'!R$6</f>
        <v>0</v>
      </c>
      <c r="BT21" s="161">
        <f>S21*'1 Enterprises'!S$6</f>
        <v>0</v>
      </c>
      <c r="BU21" s="161">
        <f>T21*'1 Enterprises'!T$6</f>
        <v>0</v>
      </c>
      <c r="BV21" s="161">
        <f>U21*'1 Enterprises'!U$6</f>
        <v>0</v>
      </c>
      <c r="BW21" s="161">
        <f>V21*'1 Enterprises'!V$6</f>
        <v>0</v>
      </c>
      <c r="BX21" s="161">
        <f>W21*'1 Enterprises'!W$6</f>
        <v>0</v>
      </c>
      <c r="BY21" s="161">
        <f>X21*'1 Enterprises'!X$6</f>
        <v>0</v>
      </c>
      <c r="BZ21" s="161">
        <f>Y21*'1 Enterprises'!Y$6</f>
        <v>0</v>
      </c>
      <c r="CA21" s="161">
        <f>Z21*'1 Enterprises'!Z$6</f>
        <v>0</v>
      </c>
      <c r="CB21" s="161">
        <f>AA21*'1 Enterprises'!AA$6</f>
        <v>0</v>
      </c>
      <c r="CC21" s="161">
        <f>AB21*'1 Enterprises'!AB$6</f>
        <v>0</v>
      </c>
      <c r="CD21" s="161">
        <f>AC21*'1 Enterprises'!AC$6</f>
        <v>0</v>
      </c>
      <c r="CE21" s="161">
        <f>AD21*'1 Enterprises'!AD$6</f>
        <v>0</v>
      </c>
      <c r="CF21" s="161">
        <f>AE21*'1 Enterprises'!AE$6</f>
        <v>0</v>
      </c>
      <c r="CG21" s="161">
        <f>AF21*'1 Enterprises'!AF$6</f>
        <v>0</v>
      </c>
      <c r="CH21" s="161">
        <f>AG21*'1 Enterprises'!AG$6</f>
        <v>0</v>
      </c>
      <c r="CI21" s="161">
        <f>AH21*'1 Enterprises'!AH$6</f>
        <v>0</v>
      </c>
      <c r="CJ21" s="161">
        <f>AI21*'1 Enterprises'!AI$6</f>
        <v>0</v>
      </c>
      <c r="CK21" s="161">
        <f>AJ21*'1 Enterprises'!AJ$6</f>
        <v>0</v>
      </c>
      <c r="CL21" s="161">
        <f>AK21*'1 Enterprises'!AK$6</f>
        <v>0</v>
      </c>
      <c r="CM21" s="161">
        <f>AL21*'1 Enterprises'!AL$6</f>
        <v>0</v>
      </c>
      <c r="CN21" s="161">
        <f>AM21*'1 Enterprises'!AM$6</f>
        <v>0</v>
      </c>
      <c r="CO21" s="161">
        <f>AN21*'1 Enterprises'!AN$6</f>
        <v>0</v>
      </c>
      <c r="CP21" s="161">
        <f>AO21*'1 Enterprises'!AO$6</f>
        <v>0</v>
      </c>
      <c r="CQ21" s="161">
        <f>AP21*'1 Enterprises'!AP$6</f>
        <v>0</v>
      </c>
      <c r="CR21" s="161">
        <f>AQ21*'1 Enterprises'!AQ$6</f>
        <v>0</v>
      </c>
      <c r="CS21" s="161">
        <f>AR21*'1 Enterprises'!AR$6</f>
        <v>0</v>
      </c>
      <c r="CT21" s="161">
        <f>AS21*'1 Enterprises'!AS$6</f>
        <v>0</v>
      </c>
      <c r="CU21" s="161">
        <f>AT21*'1 Enterprises'!AT$6</f>
        <v>0</v>
      </c>
      <c r="CV21" s="161">
        <f>AU21*'1 Enterprises'!AU$6</f>
        <v>0</v>
      </c>
      <c r="CW21" s="161">
        <f>AV21*'1 Enterprises'!AV$6</f>
        <v>0</v>
      </c>
      <c r="CX21" s="161">
        <f>AW21*'1 Enterprises'!AW$6</f>
        <v>0</v>
      </c>
      <c r="CY21" s="161">
        <f>AX21*'1 Enterprises'!AX$6</f>
        <v>0</v>
      </c>
      <c r="CZ21" s="161">
        <f>AY21*'1 Enterprises'!AY$6</f>
        <v>0</v>
      </c>
      <c r="DA21" s="161">
        <f>AZ21*'1 Enterprises'!AZ$6</f>
        <v>0</v>
      </c>
      <c r="DB21" s="161">
        <f>BA21*'1 Enterprises'!BA$6</f>
        <v>0</v>
      </c>
    </row>
    <row r="22" spans="2:106" s="62" customFormat="1" ht="12.75">
      <c r="B22" s="66" t="s">
        <v>453</v>
      </c>
      <c r="C22" s="202" t="s">
        <v>434</v>
      </c>
      <c r="D22" s="60">
        <f>D21*'1 Enterprises'!D22/52</f>
        <v>0</v>
      </c>
      <c r="E22" s="60">
        <f>E21*'1 Enterprises'!E22/52</f>
        <v>0</v>
      </c>
      <c r="F22" s="60">
        <f>F21*'1 Enterprises'!F22/52</f>
        <v>0</v>
      </c>
      <c r="G22" s="60">
        <f>G21*'1 Enterprises'!G22/52</f>
        <v>0</v>
      </c>
      <c r="H22" s="60">
        <f>H21*'1 Enterprises'!H22/52</f>
        <v>0</v>
      </c>
      <c r="I22" s="60">
        <f>I21*'1 Enterprises'!I22/52</f>
        <v>0</v>
      </c>
      <c r="J22" s="60">
        <f>J21*'1 Enterprises'!J22/52</f>
        <v>0</v>
      </c>
      <c r="K22" s="60">
        <f>K21*'1 Enterprises'!K22/52</f>
        <v>0</v>
      </c>
      <c r="L22" s="60">
        <f>L21*'1 Enterprises'!L22/52</f>
        <v>0</v>
      </c>
      <c r="M22" s="60">
        <f>M21*'1 Enterprises'!M22/52</f>
        <v>0</v>
      </c>
      <c r="N22" s="60">
        <f>N21*'1 Enterprises'!N22/52</f>
        <v>0</v>
      </c>
      <c r="O22" s="60">
        <f>O21*'1 Enterprises'!O22/52</f>
        <v>0</v>
      </c>
      <c r="P22" s="60">
        <f>P21*'1 Enterprises'!P22/52</f>
        <v>0</v>
      </c>
      <c r="Q22" s="60">
        <f>Q21*'1 Enterprises'!Q22/52</f>
        <v>0</v>
      </c>
      <c r="R22" s="60">
        <f>R21*'1 Enterprises'!R22/52</f>
        <v>0</v>
      </c>
      <c r="S22" s="60">
        <f>S21*'1 Enterprises'!S22/52</f>
        <v>0</v>
      </c>
      <c r="T22" s="60">
        <f>T21*'1 Enterprises'!T22/52</f>
        <v>0</v>
      </c>
      <c r="U22" s="60">
        <f>U21*'1 Enterprises'!U22/52</f>
        <v>0</v>
      </c>
      <c r="V22" s="60">
        <f>V21*'1 Enterprises'!V22/52</f>
        <v>0</v>
      </c>
      <c r="W22" s="60">
        <f>W21*'1 Enterprises'!W22/52</f>
        <v>0</v>
      </c>
      <c r="X22" s="60">
        <f>X21*'1 Enterprises'!X22/52</f>
        <v>0</v>
      </c>
      <c r="Y22" s="60">
        <f>Y21*'1 Enterprises'!Y22/52</f>
        <v>0</v>
      </c>
      <c r="Z22" s="60">
        <f>Z21*'1 Enterprises'!Z22/52</f>
        <v>0</v>
      </c>
      <c r="AA22" s="60">
        <f>AA21*'1 Enterprises'!AA22/52</f>
        <v>0</v>
      </c>
      <c r="AB22" s="60">
        <f>AB21*'1 Enterprises'!AB22/52</f>
        <v>0</v>
      </c>
      <c r="AC22" s="60">
        <f>AC21*'1 Enterprises'!AC22/52</f>
        <v>0</v>
      </c>
      <c r="AD22" s="60">
        <f>AD21*'1 Enterprises'!AD22/52</f>
        <v>0</v>
      </c>
      <c r="AE22" s="60">
        <f>AE21*'1 Enterprises'!AE22/52</f>
        <v>0</v>
      </c>
      <c r="AF22" s="60">
        <f>AF21*'1 Enterprises'!AF22/52</f>
        <v>0</v>
      </c>
      <c r="AG22" s="60">
        <f>AG21*'1 Enterprises'!AG22/52</f>
        <v>0</v>
      </c>
      <c r="AH22" s="60">
        <f>AH21*'1 Enterprises'!AH22/52</f>
        <v>0</v>
      </c>
      <c r="AI22" s="60">
        <f>AI21*'1 Enterprises'!AI22/52</f>
        <v>0</v>
      </c>
      <c r="AJ22" s="60">
        <f>AJ21*'1 Enterprises'!AJ22/52</f>
        <v>0</v>
      </c>
      <c r="AK22" s="60">
        <f>AK21*'1 Enterprises'!AK22/52</f>
        <v>0</v>
      </c>
      <c r="AL22" s="60">
        <f>AL21*'1 Enterprises'!AL22/52</f>
        <v>0</v>
      </c>
      <c r="AM22" s="60">
        <f>AM21*'1 Enterprises'!AM22/52</f>
        <v>0</v>
      </c>
      <c r="AN22" s="60">
        <f>AN21*'1 Enterprises'!AN22/52</f>
        <v>0</v>
      </c>
      <c r="AO22" s="60">
        <f>AO21*'1 Enterprises'!AO22/52</f>
        <v>0</v>
      </c>
      <c r="AP22" s="60">
        <f>AP21*'1 Enterprises'!AP22/52</f>
        <v>0</v>
      </c>
      <c r="AQ22" s="60">
        <f>AQ21*'1 Enterprises'!AQ22/52</f>
        <v>0</v>
      </c>
      <c r="AR22" s="60">
        <f>AR21*'1 Enterprises'!AR22/52</f>
        <v>0</v>
      </c>
      <c r="AS22" s="60">
        <f>AS21*'1 Enterprises'!AS22/52</f>
        <v>0</v>
      </c>
      <c r="AT22" s="60">
        <f>AT21*'1 Enterprises'!AT22/52</f>
        <v>0</v>
      </c>
      <c r="AU22" s="60">
        <f>AU21*'1 Enterprises'!AU22/52</f>
        <v>0</v>
      </c>
      <c r="AV22" s="60">
        <f>AV21*'1 Enterprises'!AV22/52</f>
        <v>0</v>
      </c>
      <c r="AW22" s="60">
        <f>AW21*'1 Enterprises'!AW22/52</f>
        <v>0</v>
      </c>
      <c r="AX22" s="60">
        <f>AX21*'1 Enterprises'!AX22/52</f>
        <v>0</v>
      </c>
      <c r="AY22" s="60">
        <f>AY21*'1 Enterprises'!AY22/52</f>
        <v>0</v>
      </c>
      <c r="AZ22" s="60">
        <f>AZ21*'1 Enterprises'!AZ22/52</f>
        <v>0</v>
      </c>
      <c r="BA22" s="60">
        <f>BA21*'1 Enterprises'!BA22/52</f>
        <v>0</v>
      </c>
      <c r="BD22" s="162">
        <f aca="true" t="shared" si="9" ref="BD22:BD29">SUM(BE22:DB22)</f>
        <v>0</v>
      </c>
      <c r="BE22" s="161">
        <f>D22*'1 Enterprises'!D$6</f>
        <v>0</v>
      </c>
      <c r="BF22" s="161">
        <f>E22*'1 Enterprises'!E$6</f>
        <v>0</v>
      </c>
      <c r="BG22" s="161">
        <f>F22*'1 Enterprises'!F$6</f>
        <v>0</v>
      </c>
      <c r="BH22" s="161">
        <f>G22*'1 Enterprises'!G$6</f>
        <v>0</v>
      </c>
      <c r="BI22" s="161">
        <f>H22*'1 Enterprises'!H$6</f>
        <v>0</v>
      </c>
      <c r="BJ22" s="161">
        <f>I22*'1 Enterprises'!I$6</f>
        <v>0</v>
      </c>
      <c r="BK22" s="161">
        <f>J22*'1 Enterprises'!J$6</f>
        <v>0</v>
      </c>
      <c r="BL22" s="161">
        <f>K22*'1 Enterprises'!K$6</f>
        <v>0</v>
      </c>
      <c r="BM22" s="161">
        <f>L22*'1 Enterprises'!L$6</f>
        <v>0</v>
      </c>
      <c r="BN22" s="161">
        <f>M22*'1 Enterprises'!M$6</f>
        <v>0</v>
      </c>
      <c r="BO22" s="161">
        <f>N22*'1 Enterprises'!N$6</f>
        <v>0</v>
      </c>
      <c r="BP22" s="161">
        <f>O22*'1 Enterprises'!O$6</f>
        <v>0</v>
      </c>
      <c r="BQ22" s="161">
        <f>P22*'1 Enterprises'!P$6</f>
        <v>0</v>
      </c>
      <c r="BR22" s="161">
        <f>Q22*'1 Enterprises'!Q$6</f>
        <v>0</v>
      </c>
      <c r="BS22" s="161">
        <f>R22*'1 Enterprises'!R$6</f>
        <v>0</v>
      </c>
      <c r="BT22" s="161">
        <f>S22*'1 Enterprises'!S$6</f>
        <v>0</v>
      </c>
      <c r="BU22" s="161">
        <f>T22*'1 Enterprises'!T$6</f>
        <v>0</v>
      </c>
      <c r="BV22" s="161">
        <f>U22*'1 Enterprises'!U$6</f>
        <v>0</v>
      </c>
      <c r="BW22" s="161">
        <f>V22*'1 Enterprises'!V$6</f>
        <v>0</v>
      </c>
      <c r="BX22" s="161">
        <f>W22*'1 Enterprises'!W$6</f>
        <v>0</v>
      </c>
      <c r="BY22" s="161">
        <f>X22*'1 Enterprises'!X$6</f>
        <v>0</v>
      </c>
      <c r="BZ22" s="161">
        <f>Y22*'1 Enterprises'!Y$6</f>
        <v>0</v>
      </c>
      <c r="CA22" s="161">
        <f>Z22*'1 Enterprises'!Z$6</f>
        <v>0</v>
      </c>
      <c r="CB22" s="161">
        <f>AA22*'1 Enterprises'!AA$6</f>
        <v>0</v>
      </c>
      <c r="CC22" s="161">
        <f>AB22*'1 Enterprises'!AB$6</f>
        <v>0</v>
      </c>
      <c r="CD22" s="161">
        <f>AC22*'1 Enterprises'!AC$6</f>
        <v>0</v>
      </c>
      <c r="CE22" s="161">
        <f>AD22*'1 Enterprises'!AD$6</f>
        <v>0</v>
      </c>
      <c r="CF22" s="161">
        <f>AE22*'1 Enterprises'!AE$6</f>
        <v>0</v>
      </c>
      <c r="CG22" s="161">
        <f>AF22*'1 Enterprises'!AF$6</f>
        <v>0</v>
      </c>
      <c r="CH22" s="161">
        <f>AG22*'1 Enterprises'!AG$6</f>
        <v>0</v>
      </c>
      <c r="CI22" s="161">
        <f>AH22*'1 Enterprises'!AH$6</f>
        <v>0</v>
      </c>
      <c r="CJ22" s="161">
        <f>AI22*'1 Enterprises'!AI$6</f>
        <v>0</v>
      </c>
      <c r="CK22" s="161">
        <f>AJ22*'1 Enterprises'!AJ$6</f>
        <v>0</v>
      </c>
      <c r="CL22" s="161">
        <f>AK22*'1 Enterprises'!AK$6</f>
        <v>0</v>
      </c>
      <c r="CM22" s="161">
        <f>AL22*'1 Enterprises'!AL$6</f>
        <v>0</v>
      </c>
      <c r="CN22" s="161">
        <f>AM22*'1 Enterprises'!AM$6</f>
        <v>0</v>
      </c>
      <c r="CO22" s="161">
        <f>AN22*'1 Enterprises'!AN$6</f>
        <v>0</v>
      </c>
      <c r="CP22" s="161">
        <f>AO22*'1 Enterprises'!AO$6</f>
        <v>0</v>
      </c>
      <c r="CQ22" s="161">
        <f>AP22*'1 Enterprises'!AP$6</f>
        <v>0</v>
      </c>
      <c r="CR22" s="161">
        <f>AQ22*'1 Enterprises'!AQ$6</f>
        <v>0</v>
      </c>
      <c r="CS22" s="161">
        <f>AR22*'1 Enterprises'!AR$6</f>
        <v>0</v>
      </c>
      <c r="CT22" s="161">
        <f>AS22*'1 Enterprises'!AS$6</f>
        <v>0</v>
      </c>
      <c r="CU22" s="161">
        <f>AT22*'1 Enterprises'!AT$6</f>
        <v>0</v>
      </c>
      <c r="CV22" s="161">
        <f>AU22*'1 Enterprises'!AU$6</f>
        <v>0</v>
      </c>
      <c r="CW22" s="161">
        <f>AV22*'1 Enterprises'!AV$6</f>
        <v>0</v>
      </c>
      <c r="CX22" s="161">
        <f>AW22*'1 Enterprises'!AW$6</f>
        <v>0</v>
      </c>
      <c r="CY22" s="161">
        <f>AX22*'1 Enterprises'!AX$6</f>
        <v>0</v>
      </c>
      <c r="CZ22" s="161">
        <f>AY22*'1 Enterprises'!AY$6</f>
        <v>0</v>
      </c>
      <c r="DA22" s="161">
        <f>AZ22*'1 Enterprises'!AZ$6</f>
        <v>0</v>
      </c>
      <c r="DB22" s="161">
        <f>BA22*'1 Enterprises'!BA$6</f>
        <v>0</v>
      </c>
    </row>
    <row r="23" spans="2:106" s="62" customFormat="1" ht="15">
      <c r="B23" s="66" t="str">
        <f>'2 Income Statement'!B70</f>
        <v> Labor - Harvest</v>
      </c>
      <c r="C23" s="202" t="s">
        <v>435</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D23" s="162">
        <f t="shared" si="9"/>
        <v>0</v>
      </c>
      <c r="BE23" s="161">
        <f>D23*'1 Enterprises'!D$6</f>
        <v>0</v>
      </c>
      <c r="BF23" s="161">
        <f>E23*'1 Enterprises'!E$6</f>
        <v>0</v>
      </c>
      <c r="BG23" s="161">
        <f>F23*'1 Enterprises'!F$6</f>
        <v>0</v>
      </c>
      <c r="BH23" s="161">
        <f>G23*'1 Enterprises'!G$6</f>
        <v>0</v>
      </c>
      <c r="BI23" s="161">
        <f>H23*'1 Enterprises'!H$6</f>
        <v>0</v>
      </c>
      <c r="BJ23" s="161">
        <f>I23*'1 Enterprises'!I$6</f>
        <v>0</v>
      </c>
      <c r="BK23" s="161">
        <f>J23*'1 Enterprises'!J$6</f>
        <v>0</v>
      </c>
      <c r="BL23" s="161">
        <f>K23*'1 Enterprises'!K$6</f>
        <v>0</v>
      </c>
      <c r="BM23" s="161">
        <f>L23*'1 Enterprises'!L$6</f>
        <v>0</v>
      </c>
      <c r="BN23" s="161">
        <f>M23*'1 Enterprises'!M$6</f>
        <v>0</v>
      </c>
      <c r="BO23" s="161">
        <f>N23*'1 Enterprises'!N$6</f>
        <v>0</v>
      </c>
      <c r="BP23" s="161">
        <f>O23*'1 Enterprises'!O$6</f>
        <v>0</v>
      </c>
      <c r="BQ23" s="161">
        <f>P23*'1 Enterprises'!P$6</f>
        <v>0</v>
      </c>
      <c r="BR23" s="161">
        <f>Q23*'1 Enterprises'!Q$6</f>
        <v>0</v>
      </c>
      <c r="BS23" s="161">
        <f>R23*'1 Enterprises'!R$6</f>
        <v>0</v>
      </c>
      <c r="BT23" s="161">
        <f>S23*'1 Enterprises'!S$6</f>
        <v>0</v>
      </c>
      <c r="BU23" s="161">
        <f>T23*'1 Enterprises'!T$6</f>
        <v>0</v>
      </c>
      <c r="BV23" s="161">
        <f>U23*'1 Enterprises'!U$6</f>
        <v>0</v>
      </c>
      <c r="BW23" s="161">
        <f>V23*'1 Enterprises'!V$6</f>
        <v>0</v>
      </c>
      <c r="BX23" s="161">
        <f>W23*'1 Enterprises'!W$6</f>
        <v>0</v>
      </c>
      <c r="BY23" s="161">
        <f>X23*'1 Enterprises'!X$6</f>
        <v>0</v>
      </c>
      <c r="BZ23" s="161">
        <f>Y23*'1 Enterprises'!Y$6</f>
        <v>0</v>
      </c>
      <c r="CA23" s="161">
        <f>Z23*'1 Enterprises'!Z$6</f>
        <v>0</v>
      </c>
      <c r="CB23" s="161">
        <f>AA23*'1 Enterprises'!AA$6</f>
        <v>0</v>
      </c>
      <c r="CC23" s="161">
        <f>AB23*'1 Enterprises'!AB$6</f>
        <v>0</v>
      </c>
      <c r="CD23" s="161">
        <f>AC23*'1 Enterprises'!AC$6</f>
        <v>0</v>
      </c>
      <c r="CE23" s="161">
        <f>AD23*'1 Enterprises'!AD$6</f>
        <v>0</v>
      </c>
      <c r="CF23" s="161">
        <f>AE23*'1 Enterprises'!AE$6</f>
        <v>0</v>
      </c>
      <c r="CG23" s="161">
        <f>AF23*'1 Enterprises'!AF$6</f>
        <v>0</v>
      </c>
      <c r="CH23" s="161">
        <f>AG23*'1 Enterprises'!AG$6</f>
        <v>0</v>
      </c>
      <c r="CI23" s="161">
        <f>AH23*'1 Enterprises'!AH$6</f>
        <v>0</v>
      </c>
      <c r="CJ23" s="161">
        <f>AI23*'1 Enterprises'!AI$6</f>
        <v>0</v>
      </c>
      <c r="CK23" s="161">
        <f>AJ23*'1 Enterprises'!AJ$6</f>
        <v>0</v>
      </c>
      <c r="CL23" s="161">
        <f>AK23*'1 Enterprises'!AK$6</f>
        <v>0</v>
      </c>
      <c r="CM23" s="161">
        <f>AL23*'1 Enterprises'!AL$6</f>
        <v>0</v>
      </c>
      <c r="CN23" s="161">
        <f>AM23*'1 Enterprises'!AM$6</f>
        <v>0</v>
      </c>
      <c r="CO23" s="161">
        <f>AN23*'1 Enterprises'!AN$6</f>
        <v>0</v>
      </c>
      <c r="CP23" s="161">
        <f>AO23*'1 Enterprises'!AO$6</f>
        <v>0</v>
      </c>
      <c r="CQ23" s="161">
        <f>AP23*'1 Enterprises'!AP$6</f>
        <v>0</v>
      </c>
      <c r="CR23" s="161">
        <f>AQ23*'1 Enterprises'!AQ$6</f>
        <v>0</v>
      </c>
      <c r="CS23" s="161">
        <f>AR23*'1 Enterprises'!AR$6</f>
        <v>0</v>
      </c>
      <c r="CT23" s="161">
        <f>AS23*'1 Enterprises'!AS$6</f>
        <v>0</v>
      </c>
      <c r="CU23" s="161">
        <f>AT23*'1 Enterprises'!AT$6</f>
        <v>0</v>
      </c>
      <c r="CV23" s="161">
        <f>AU23*'1 Enterprises'!AU$6</f>
        <v>0</v>
      </c>
      <c r="CW23" s="161">
        <f>AV23*'1 Enterprises'!AV$6</f>
        <v>0</v>
      </c>
      <c r="CX23" s="161">
        <f>AW23*'1 Enterprises'!AW$6</f>
        <v>0</v>
      </c>
      <c r="CY23" s="161">
        <f>AX23*'1 Enterprises'!AX$6</f>
        <v>0</v>
      </c>
      <c r="CZ23" s="161">
        <f>AY23*'1 Enterprises'!AY$6</f>
        <v>0</v>
      </c>
      <c r="DA23" s="161">
        <f>AZ23*'1 Enterprises'!AZ$6</f>
        <v>0</v>
      </c>
      <c r="DB23" s="161">
        <f>BA23*'1 Enterprises'!BA$6</f>
        <v>0</v>
      </c>
    </row>
    <row r="24" spans="2:106" s="62" customFormat="1" ht="12.75">
      <c r="B24" s="66" t="str">
        <f>'2 Income Statement'!B71</f>
        <v> Over winter protection</v>
      </c>
      <c r="C24" s="202" t="s">
        <v>434</v>
      </c>
      <c r="D24" s="60">
        <f>'6 Overwintering'!L3</f>
        <v>0</v>
      </c>
      <c r="E24" s="60">
        <f>'6 Overwintering'!L4</f>
        <v>0</v>
      </c>
      <c r="F24" s="60">
        <f>'6 Overwintering'!L5</f>
        <v>0</v>
      </c>
      <c r="G24" s="60">
        <f>'6 Overwintering'!L6</f>
        <v>0</v>
      </c>
      <c r="H24" s="60">
        <f>'6 Overwintering'!L7</f>
        <v>0</v>
      </c>
      <c r="I24" s="60">
        <f>'6 Overwintering'!L8</f>
        <v>0</v>
      </c>
      <c r="J24" s="60">
        <f>'6 Overwintering'!L9</f>
        <v>0</v>
      </c>
      <c r="K24" s="60">
        <f>'6 Overwintering'!L10</f>
        <v>0</v>
      </c>
      <c r="L24" s="60">
        <f>'6 Overwintering'!$L11</f>
        <v>0</v>
      </c>
      <c r="M24" s="60">
        <f>'6 Overwintering'!$L12</f>
        <v>0</v>
      </c>
      <c r="N24" s="60">
        <f>'6 Overwintering'!$L13</f>
        <v>0</v>
      </c>
      <c r="O24" s="60">
        <f>'6 Overwintering'!$L14</f>
        <v>0</v>
      </c>
      <c r="P24" s="60">
        <f>'6 Overwintering'!$L15</f>
        <v>0</v>
      </c>
      <c r="Q24" s="60">
        <f>'6 Overwintering'!$L16</f>
        <v>0</v>
      </c>
      <c r="R24" s="60">
        <f>'6 Overwintering'!$L17</f>
        <v>0</v>
      </c>
      <c r="S24" s="60">
        <f>'6 Overwintering'!$L18</f>
        <v>0</v>
      </c>
      <c r="T24" s="60">
        <f>'6 Overwintering'!$L19</f>
        <v>0</v>
      </c>
      <c r="U24" s="60">
        <f>'6 Overwintering'!$L20</f>
        <v>0</v>
      </c>
      <c r="V24" s="60">
        <f>'6 Overwintering'!$L21</f>
        <v>0</v>
      </c>
      <c r="W24" s="60">
        <f>'6 Overwintering'!$L22</f>
        <v>0</v>
      </c>
      <c r="X24" s="60">
        <f>'6 Overwintering'!$L23</f>
        <v>0</v>
      </c>
      <c r="Y24" s="60">
        <f>'6 Overwintering'!$L24</f>
        <v>0</v>
      </c>
      <c r="Z24" s="60">
        <f>'6 Overwintering'!$L25</f>
        <v>0</v>
      </c>
      <c r="AA24" s="60">
        <f>'6 Overwintering'!$L26</f>
        <v>0</v>
      </c>
      <c r="AB24" s="60">
        <f>'6 Overwintering'!$L27</f>
        <v>0</v>
      </c>
      <c r="AC24" s="60">
        <f>'6 Overwintering'!$L28</f>
        <v>0</v>
      </c>
      <c r="AD24" s="60">
        <f>'6 Overwintering'!$L29</f>
        <v>0</v>
      </c>
      <c r="AE24" s="60">
        <f>'6 Overwintering'!$L30</f>
        <v>0</v>
      </c>
      <c r="AF24" s="60">
        <f>'6 Overwintering'!$L31</f>
        <v>0</v>
      </c>
      <c r="AG24" s="60">
        <f>'6 Overwintering'!$L32</f>
        <v>0</v>
      </c>
      <c r="AH24" s="60">
        <f>'6 Overwintering'!$L33</f>
        <v>0</v>
      </c>
      <c r="AI24" s="60">
        <f>'6 Overwintering'!$L34</f>
        <v>0</v>
      </c>
      <c r="AJ24" s="60">
        <f>'6 Overwintering'!$L35</f>
        <v>0</v>
      </c>
      <c r="AK24" s="60">
        <f>'6 Overwintering'!$L36</f>
        <v>0</v>
      </c>
      <c r="AL24" s="60">
        <f>'6 Overwintering'!$L37</f>
        <v>0</v>
      </c>
      <c r="AM24" s="60">
        <f>'6 Overwintering'!$L38</f>
        <v>0</v>
      </c>
      <c r="AN24" s="60">
        <f>'6 Overwintering'!$L39</f>
        <v>0</v>
      </c>
      <c r="AO24" s="60">
        <f>'6 Overwintering'!$L40</f>
        <v>0</v>
      </c>
      <c r="AP24" s="60">
        <f>'6 Overwintering'!$L41</f>
        <v>0</v>
      </c>
      <c r="AQ24" s="60">
        <f>'6 Overwintering'!$L42</f>
        <v>0</v>
      </c>
      <c r="AR24" s="60">
        <f>'6 Overwintering'!$L43</f>
        <v>0</v>
      </c>
      <c r="AS24" s="60">
        <f>'6 Overwintering'!$L44</f>
        <v>0</v>
      </c>
      <c r="AT24" s="60">
        <f>'6 Overwintering'!$L45</f>
        <v>0</v>
      </c>
      <c r="AU24" s="60">
        <f>'6 Overwintering'!$L46</f>
        <v>0</v>
      </c>
      <c r="AV24" s="60">
        <f>'6 Overwintering'!$L47</f>
        <v>0</v>
      </c>
      <c r="AW24" s="60">
        <f>'6 Overwintering'!$L48</f>
        <v>0</v>
      </c>
      <c r="AX24" s="60">
        <f>'6 Overwintering'!$L49</f>
        <v>0</v>
      </c>
      <c r="AY24" s="60">
        <f>'6 Overwintering'!$L50</f>
        <v>0</v>
      </c>
      <c r="AZ24" s="60">
        <f>'6 Overwintering'!$L51</f>
        <v>0</v>
      </c>
      <c r="BA24" s="60">
        <f>'6 Overwintering'!$L52</f>
        <v>0</v>
      </c>
      <c r="BD24" s="162">
        <f t="shared" si="9"/>
        <v>0</v>
      </c>
      <c r="BE24" s="161">
        <f>D24*'1 Enterprises'!D$6</f>
        <v>0</v>
      </c>
      <c r="BF24" s="161">
        <f>E24*'1 Enterprises'!E$6</f>
        <v>0</v>
      </c>
      <c r="BG24" s="161">
        <f>F24*'1 Enterprises'!F$6</f>
        <v>0</v>
      </c>
      <c r="BH24" s="161">
        <f>G24*'1 Enterprises'!G$6</f>
        <v>0</v>
      </c>
      <c r="BI24" s="161">
        <f>H24*'1 Enterprises'!H$6</f>
        <v>0</v>
      </c>
      <c r="BJ24" s="161">
        <f>I24*'1 Enterprises'!I$6</f>
        <v>0</v>
      </c>
      <c r="BK24" s="161">
        <f>J24*'1 Enterprises'!J$6</f>
        <v>0</v>
      </c>
      <c r="BL24" s="161">
        <f>K24*'1 Enterprises'!K$6</f>
        <v>0</v>
      </c>
      <c r="BM24" s="161">
        <f>L24*'1 Enterprises'!L$6</f>
        <v>0</v>
      </c>
      <c r="BN24" s="161">
        <f>M24*'1 Enterprises'!M$6</f>
        <v>0</v>
      </c>
      <c r="BO24" s="161">
        <f>N24*'1 Enterprises'!N$6</f>
        <v>0</v>
      </c>
      <c r="BP24" s="161">
        <f>O24*'1 Enterprises'!O$6</f>
        <v>0</v>
      </c>
      <c r="BQ24" s="161">
        <f>P24*'1 Enterprises'!P$6</f>
        <v>0</v>
      </c>
      <c r="BR24" s="161">
        <f>Q24*'1 Enterprises'!Q$6</f>
        <v>0</v>
      </c>
      <c r="BS24" s="161">
        <f>R24*'1 Enterprises'!R$6</f>
        <v>0</v>
      </c>
      <c r="BT24" s="161">
        <f>S24*'1 Enterprises'!S$6</f>
        <v>0</v>
      </c>
      <c r="BU24" s="161">
        <f>T24*'1 Enterprises'!T$6</f>
        <v>0</v>
      </c>
      <c r="BV24" s="161">
        <f>U24*'1 Enterprises'!U$6</f>
        <v>0</v>
      </c>
      <c r="BW24" s="161">
        <f>V24*'1 Enterprises'!V$6</f>
        <v>0</v>
      </c>
      <c r="BX24" s="161">
        <f>W24*'1 Enterprises'!W$6</f>
        <v>0</v>
      </c>
      <c r="BY24" s="161">
        <f>X24*'1 Enterprises'!X$6</f>
        <v>0</v>
      </c>
      <c r="BZ24" s="161">
        <f>Y24*'1 Enterprises'!Y$6</f>
        <v>0</v>
      </c>
      <c r="CA24" s="161">
        <f>Z24*'1 Enterprises'!Z$6</f>
        <v>0</v>
      </c>
      <c r="CB24" s="161">
        <f>AA24*'1 Enterprises'!AA$6</f>
        <v>0</v>
      </c>
      <c r="CC24" s="161">
        <f>AB24*'1 Enterprises'!AB$6</f>
        <v>0</v>
      </c>
      <c r="CD24" s="161">
        <f>AC24*'1 Enterprises'!AC$6</f>
        <v>0</v>
      </c>
      <c r="CE24" s="161">
        <f>AD24*'1 Enterprises'!AD$6</f>
        <v>0</v>
      </c>
      <c r="CF24" s="161">
        <f>AE24*'1 Enterprises'!AE$6</f>
        <v>0</v>
      </c>
      <c r="CG24" s="161">
        <f>AF24*'1 Enterprises'!AF$6</f>
        <v>0</v>
      </c>
      <c r="CH24" s="161">
        <f>AG24*'1 Enterprises'!AG$6</f>
        <v>0</v>
      </c>
      <c r="CI24" s="161">
        <f>AH24*'1 Enterprises'!AH$6</f>
        <v>0</v>
      </c>
      <c r="CJ24" s="161">
        <f>AI24*'1 Enterprises'!AI$6</f>
        <v>0</v>
      </c>
      <c r="CK24" s="161">
        <f>AJ24*'1 Enterprises'!AJ$6</f>
        <v>0</v>
      </c>
      <c r="CL24" s="161">
        <f>AK24*'1 Enterprises'!AK$6</f>
        <v>0</v>
      </c>
      <c r="CM24" s="161">
        <f>AL24*'1 Enterprises'!AL$6</f>
        <v>0</v>
      </c>
      <c r="CN24" s="161">
        <f>AM24*'1 Enterprises'!AM$6</f>
        <v>0</v>
      </c>
      <c r="CO24" s="161">
        <f>AN24*'1 Enterprises'!AN$6</f>
        <v>0</v>
      </c>
      <c r="CP24" s="161">
        <f>AO24*'1 Enterprises'!AO$6</f>
        <v>0</v>
      </c>
      <c r="CQ24" s="161">
        <f>AP24*'1 Enterprises'!AP$6</f>
        <v>0</v>
      </c>
      <c r="CR24" s="161">
        <f>AQ24*'1 Enterprises'!AQ$6</f>
        <v>0</v>
      </c>
      <c r="CS24" s="161">
        <f>AR24*'1 Enterprises'!AR$6</f>
        <v>0</v>
      </c>
      <c r="CT24" s="161">
        <f>AS24*'1 Enterprises'!AS$6</f>
        <v>0</v>
      </c>
      <c r="CU24" s="161">
        <f>AT24*'1 Enterprises'!AT$6</f>
        <v>0</v>
      </c>
      <c r="CV24" s="161">
        <f>AU24*'1 Enterprises'!AU$6</f>
        <v>0</v>
      </c>
      <c r="CW24" s="161">
        <f>AV24*'1 Enterprises'!AV$6</f>
        <v>0</v>
      </c>
      <c r="CX24" s="161">
        <f>AW24*'1 Enterprises'!AW$6</f>
        <v>0</v>
      </c>
      <c r="CY24" s="161">
        <f>AX24*'1 Enterprises'!AX$6</f>
        <v>0</v>
      </c>
      <c r="CZ24" s="161">
        <f>AY24*'1 Enterprises'!AY$6</f>
        <v>0</v>
      </c>
      <c r="DA24" s="161">
        <f>AZ24*'1 Enterprises'!AZ$6</f>
        <v>0</v>
      </c>
      <c r="DB24" s="161">
        <f>BA24*'1 Enterprises'!BA$6</f>
        <v>0</v>
      </c>
    </row>
    <row r="25" spans="2:106" s="62" customFormat="1" ht="15">
      <c r="B25" s="66" t="str">
        <f>'2 Income Statement'!B72</f>
        <v> Harvest Materials</v>
      </c>
      <c r="C25" s="202" t="s">
        <v>435</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D25" s="162">
        <f t="shared" si="9"/>
        <v>0</v>
      </c>
      <c r="BE25" s="161">
        <f>D25*'1 Enterprises'!D$6</f>
        <v>0</v>
      </c>
      <c r="BF25" s="161">
        <f>E25*'1 Enterprises'!E$6</f>
        <v>0</v>
      </c>
      <c r="BG25" s="161">
        <f>F25*'1 Enterprises'!F$6</f>
        <v>0</v>
      </c>
      <c r="BH25" s="161">
        <f>G25*'1 Enterprises'!G$6</f>
        <v>0</v>
      </c>
      <c r="BI25" s="161">
        <f>H25*'1 Enterprises'!H$6</f>
        <v>0</v>
      </c>
      <c r="BJ25" s="161">
        <f>I25*'1 Enterprises'!I$6</f>
        <v>0</v>
      </c>
      <c r="BK25" s="161">
        <f>J25*'1 Enterprises'!J$6</f>
        <v>0</v>
      </c>
      <c r="BL25" s="161">
        <f>K25*'1 Enterprises'!K$6</f>
        <v>0</v>
      </c>
      <c r="BM25" s="161">
        <f>L25*'1 Enterprises'!L$6</f>
        <v>0</v>
      </c>
      <c r="BN25" s="161">
        <f>M25*'1 Enterprises'!M$6</f>
        <v>0</v>
      </c>
      <c r="BO25" s="161">
        <f>N25*'1 Enterprises'!N$6</f>
        <v>0</v>
      </c>
      <c r="BP25" s="161">
        <f>O25*'1 Enterprises'!O$6</f>
        <v>0</v>
      </c>
      <c r="BQ25" s="161">
        <f>P25*'1 Enterprises'!P$6</f>
        <v>0</v>
      </c>
      <c r="BR25" s="161">
        <f>Q25*'1 Enterprises'!Q$6</f>
        <v>0</v>
      </c>
      <c r="BS25" s="161">
        <f>R25*'1 Enterprises'!R$6</f>
        <v>0</v>
      </c>
      <c r="BT25" s="161">
        <f>S25*'1 Enterprises'!S$6</f>
        <v>0</v>
      </c>
      <c r="BU25" s="161">
        <f>T25*'1 Enterprises'!T$6</f>
        <v>0</v>
      </c>
      <c r="BV25" s="161">
        <f>U25*'1 Enterprises'!U$6</f>
        <v>0</v>
      </c>
      <c r="BW25" s="161">
        <f>V25*'1 Enterprises'!V$6</f>
        <v>0</v>
      </c>
      <c r="BX25" s="161">
        <f>W25*'1 Enterprises'!W$6</f>
        <v>0</v>
      </c>
      <c r="BY25" s="161">
        <f>X25*'1 Enterprises'!X$6</f>
        <v>0</v>
      </c>
      <c r="BZ25" s="161">
        <f>Y25*'1 Enterprises'!Y$6</f>
        <v>0</v>
      </c>
      <c r="CA25" s="161">
        <f>Z25*'1 Enterprises'!Z$6</f>
        <v>0</v>
      </c>
      <c r="CB25" s="161">
        <f>AA25*'1 Enterprises'!AA$6</f>
        <v>0</v>
      </c>
      <c r="CC25" s="161">
        <f>AB25*'1 Enterprises'!AB$6</f>
        <v>0</v>
      </c>
      <c r="CD25" s="161">
        <f>AC25*'1 Enterprises'!AC$6</f>
        <v>0</v>
      </c>
      <c r="CE25" s="161">
        <f>AD25*'1 Enterprises'!AD$6</f>
        <v>0</v>
      </c>
      <c r="CF25" s="161">
        <f>AE25*'1 Enterprises'!AE$6</f>
        <v>0</v>
      </c>
      <c r="CG25" s="161">
        <f>AF25*'1 Enterprises'!AF$6</f>
        <v>0</v>
      </c>
      <c r="CH25" s="161">
        <f>AG25*'1 Enterprises'!AG$6</f>
        <v>0</v>
      </c>
      <c r="CI25" s="161">
        <f>AH25*'1 Enterprises'!AH$6</f>
        <v>0</v>
      </c>
      <c r="CJ25" s="161">
        <f>AI25*'1 Enterprises'!AI$6</f>
        <v>0</v>
      </c>
      <c r="CK25" s="161">
        <f>AJ25*'1 Enterprises'!AJ$6</f>
        <v>0</v>
      </c>
      <c r="CL25" s="161">
        <f>AK25*'1 Enterprises'!AK$6</f>
        <v>0</v>
      </c>
      <c r="CM25" s="161">
        <f>AL25*'1 Enterprises'!AL$6</f>
        <v>0</v>
      </c>
      <c r="CN25" s="161">
        <f>AM25*'1 Enterprises'!AM$6</f>
        <v>0</v>
      </c>
      <c r="CO25" s="161">
        <f>AN25*'1 Enterprises'!AN$6</f>
        <v>0</v>
      </c>
      <c r="CP25" s="161">
        <f>AO25*'1 Enterprises'!AO$6</f>
        <v>0</v>
      </c>
      <c r="CQ25" s="161">
        <f>AP25*'1 Enterprises'!AP$6</f>
        <v>0</v>
      </c>
      <c r="CR25" s="161">
        <f>AQ25*'1 Enterprises'!AQ$6</f>
        <v>0</v>
      </c>
      <c r="CS25" s="161">
        <f>AR25*'1 Enterprises'!AR$6</f>
        <v>0</v>
      </c>
      <c r="CT25" s="161">
        <f>AS25*'1 Enterprises'!AS$6</f>
        <v>0</v>
      </c>
      <c r="CU25" s="161">
        <f>AT25*'1 Enterprises'!AT$6</f>
        <v>0</v>
      </c>
      <c r="CV25" s="161">
        <f>AU25*'1 Enterprises'!AU$6</f>
        <v>0</v>
      </c>
      <c r="CW25" s="161">
        <f>AV25*'1 Enterprises'!AV$6</f>
        <v>0</v>
      </c>
      <c r="CX25" s="161">
        <f>AW25*'1 Enterprises'!AW$6</f>
        <v>0</v>
      </c>
      <c r="CY25" s="161">
        <f>AX25*'1 Enterprises'!AX$6</f>
        <v>0</v>
      </c>
      <c r="CZ25" s="161">
        <f>AY25*'1 Enterprises'!AY$6</f>
        <v>0</v>
      </c>
      <c r="DA25" s="161">
        <f>AZ25*'1 Enterprises'!AZ$6</f>
        <v>0</v>
      </c>
      <c r="DB25" s="161">
        <f>BA25*'1 Enterprises'!BA$6</f>
        <v>0</v>
      </c>
    </row>
    <row r="26" spans="2:106" s="62" customFormat="1" ht="15">
      <c r="B26" s="66" t="str">
        <f>'2 Income Statement'!B73</f>
        <v> Other DC 1</v>
      </c>
      <c r="C26" s="202" t="s">
        <v>434</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D26" s="162">
        <f t="shared" si="9"/>
        <v>0</v>
      </c>
      <c r="BE26" s="161">
        <f>D26*'1 Enterprises'!D$6</f>
        <v>0</v>
      </c>
      <c r="BF26" s="161">
        <f>E26*'1 Enterprises'!E$6</f>
        <v>0</v>
      </c>
      <c r="BG26" s="161">
        <f>F26*'1 Enterprises'!F$6</f>
        <v>0</v>
      </c>
      <c r="BH26" s="161">
        <f>G26*'1 Enterprises'!G$6</f>
        <v>0</v>
      </c>
      <c r="BI26" s="161">
        <f>H26*'1 Enterprises'!H$6</f>
        <v>0</v>
      </c>
      <c r="BJ26" s="161">
        <f>I26*'1 Enterprises'!I$6</f>
        <v>0</v>
      </c>
      <c r="BK26" s="161">
        <f>J26*'1 Enterprises'!J$6</f>
        <v>0</v>
      </c>
      <c r="BL26" s="161">
        <f>K26*'1 Enterprises'!K$6</f>
        <v>0</v>
      </c>
      <c r="BM26" s="161">
        <f>L26*'1 Enterprises'!L$6</f>
        <v>0</v>
      </c>
      <c r="BN26" s="161">
        <f>M26*'1 Enterprises'!M$6</f>
        <v>0</v>
      </c>
      <c r="BO26" s="161">
        <f>N26*'1 Enterprises'!N$6</f>
        <v>0</v>
      </c>
      <c r="BP26" s="161">
        <f>O26*'1 Enterprises'!O$6</f>
        <v>0</v>
      </c>
      <c r="BQ26" s="161">
        <f>P26*'1 Enterprises'!P$6</f>
        <v>0</v>
      </c>
      <c r="BR26" s="161">
        <f>Q26*'1 Enterprises'!Q$6</f>
        <v>0</v>
      </c>
      <c r="BS26" s="161">
        <f>R26*'1 Enterprises'!R$6</f>
        <v>0</v>
      </c>
      <c r="BT26" s="161">
        <f>S26*'1 Enterprises'!S$6</f>
        <v>0</v>
      </c>
      <c r="BU26" s="161">
        <f>T26*'1 Enterprises'!T$6</f>
        <v>0</v>
      </c>
      <c r="BV26" s="161">
        <f>U26*'1 Enterprises'!U$6</f>
        <v>0</v>
      </c>
      <c r="BW26" s="161">
        <f>V26*'1 Enterprises'!V$6</f>
        <v>0</v>
      </c>
      <c r="BX26" s="161">
        <f>W26*'1 Enterprises'!W$6</f>
        <v>0</v>
      </c>
      <c r="BY26" s="161">
        <f>X26*'1 Enterprises'!X$6</f>
        <v>0</v>
      </c>
      <c r="BZ26" s="161">
        <f>Y26*'1 Enterprises'!Y$6</f>
        <v>0</v>
      </c>
      <c r="CA26" s="161">
        <f>Z26*'1 Enterprises'!Z$6</f>
        <v>0</v>
      </c>
      <c r="CB26" s="161">
        <f>AA26*'1 Enterprises'!AA$6</f>
        <v>0</v>
      </c>
      <c r="CC26" s="161">
        <f>AB26*'1 Enterprises'!AB$6</f>
        <v>0</v>
      </c>
      <c r="CD26" s="161">
        <f>AC26*'1 Enterprises'!AC$6</f>
        <v>0</v>
      </c>
      <c r="CE26" s="161">
        <f>AD26*'1 Enterprises'!AD$6</f>
        <v>0</v>
      </c>
      <c r="CF26" s="161">
        <f>AE26*'1 Enterprises'!AE$6</f>
        <v>0</v>
      </c>
      <c r="CG26" s="161">
        <f>AF26*'1 Enterprises'!AF$6</f>
        <v>0</v>
      </c>
      <c r="CH26" s="161">
        <f>AG26*'1 Enterprises'!AG$6</f>
        <v>0</v>
      </c>
      <c r="CI26" s="161">
        <f>AH26*'1 Enterprises'!AH$6</f>
        <v>0</v>
      </c>
      <c r="CJ26" s="161">
        <f>AI26*'1 Enterprises'!AI$6</f>
        <v>0</v>
      </c>
      <c r="CK26" s="161">
        <f>AJ26*'1 Enterprises'!AJ$6</f>
        <v>0</v>
      </c>
      <c r="CL26" s="161">
        <f>AK26*'1 Enterprises'!AK$6</f>
        <v>0</v>
      </c>
      <c r="CM26" s="161">
        <f>AL26*'1 Enterprises'!AL$6</f>
        <v>0</v>
      </c>
      <c r="CN26" s="161">
        <f>AM26*'1 Enterprises'!AM$6</f>
        <v>0</v>
      </c>
      <c r="CO26" s="161">
        <f>AN26*'1 Enterprises'!AN$6</f>
        <v>0</v>
      </c>
      <c r="CP26" s="161">
        <f>AO26*'1 Enterprises'!AO$6</f>
        <v>0</v>
      </c>
      <c r="CQ26" s="161">
        <f>AP26*'1 Enterprises'!AP$6</f>
        <v>0</v>
      </c>
      <c r="CR26" s="161">
        <f>AQ26*'1 Enterprises'!AQ$6</f>
        <v>0</v>
      </c>
      <c r="CS26" s="161">
        <f>AR26*'1 Enterprises'!AR$6</f>
        <v>0</v>
      </c>
      <c r="CT26" s="161">
        <f>AS26*'1 Enterprises'!AS$6</f>
        <v>0</v>
      </c>
      <c r="CU26" s="161">
        <f>AT26*'1 Enterprises'!AT$6</f>
        <v>0</v>
      </c>
      <c r="CV26" s="161">
        <f>AU26*'1 Enterprises'!AU$6</f>
        <v>0</v>
      </c>
      <c r="CW26" s="161">
        <f>AV26*'1 Enterprises'!AV$6</f>
        <v>0</v>
      </c>
      <c r="CX26" s="161">
        <f>AW26*'1 Enterprises'!AW$6</f>
        <v>0</v>
      </c>
      <c r="CY26" s="161">
        <f>AX26*'1 Enterprises'!AX$6</f>
        <v>0</v>
      </c>
      <c r="CZ26" s="161">
        <f>AY26*'1 Enterprises'!AY$6</f>
        <v>0</v>
      </c>
      <c r="DA26" s="161">
        <f>AZ26*'1 Enterprises'!AZ$6</f>
        <v>0</v>
      </c>
      <c r="DB26" s="161">
        <f>BA26*'1 Enterprises'!BA$6</f>
        <v>0</v>
      </c>
    </row>
    <row r="27" spans="2:106" s="62" customFormat="1" ht="15">
      <c r="B27" s="66" t="str">
        <f>'2 Income Statement'!B74</f>
        <v> Other DC 2</v>
      </c>
      <c r="C27" s="202" t="s">
        <v>434</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D27" s="162">
        <f t="shared" si="9"/>
        <v>0</v>
      </c>
      <c r="BE27" s="161">
        <f>D27*'1 Enterprises'!D$6</f>
        <v>0</v>
      </c>
      <c r="BF27" s="161">
        <f>E27*'1 Enterprises'!E$6</f>
        <v>0</v>
      </c>
      <c r="BG27" s="161">
        <f>F27*'1 Enterprises'!F$6</f>
        <v>0</v>
      </c>
      <c r="BH27" s="161">
        <f>G27*'1 Enterprises'!G$6</f>
        <v>0</v>
      </c>
      <c r="BI27" s="161">
        <f>H27*'1 Enterprises'!H$6</f>
        <v>0</v>
      </c>
      <c r="BJ27" s="161">
        <f>I27*'1 Enterprises'!I$6</f>
        <v>0</v>
      </c>
      <c r="BK27" s="161">
        <f>J27*'1 Enterprises'!J$6</f>
        <v>0</v>
      </c>
      <c r="BL27" s="161">
        <f>K27*'1 Enterprises'!K$6</f>
        <v>0</v>
      </c>
      <c r="BM27" s="161">
        <f>L27*'1 Enterprises'!L$6</f>
        <v>0</v>
      </c>
      <c r="BN27" s="161">
        <f>M27*'1 Enterprises'!M$6</f>
        <v>0</v>
      </c>
      <c r="BO27" s="161">
        <f>N27*'1 Enterprises'!N$6</f>
        <v>0</v>
      </c>
      <c r="BP27" s="161">
        <f>O27*'1 Enterprises'!O$6</f>
        <v>0</v>
      </c>
      <c r="BQ27" s="161">
        <f>P27*'1 Enterprises'!P$6</f>
        <v>0</v>
      </c>
      <c r="BR27" s="161">
        <f>Q27*'1 Enterprises'!Q$6</f>
        <v>0</v>
      </c>
      <c r="BS27" s="161">
        <f>R27*'1 Enterprises'!R$6</f>
        <v>0</v>
      </c>
      <c r="BT27" s="161">
        <f>S27*'1 Enterprises'!S$6</f>
        <v>0</v>
      </c>
      <c r="BU27" s="161">
        <f>T27*'1 Enterprises'!T$6</f>
        <v>0</v>
      </c>
      <c r="BV27" s="161">
        <f>U27*'1 Enterprises'!U$6</f>
        <v>0</v>
      </c>
      <c r="BW27" s="161">
        <f>V27*'1 Enterprises'!V$6</f>
        <v>0</v>
      </c>
      <c r="BX27" s="161">
        <f>W27*'1 Enterprises'!W$6</f>
        <v>0</v>
      </c>
      <c r="BY27" s="161">
        <f>X27*'1 Enterprises'!X$6</f>
        <v>0</v>
      </c>
      <c r="BZ27" s="161">
        <f>Y27*'1 Enterprises'!Y$6</f>
        <v>0</v>
      </c>
      <c r="CA27" s="161">
        <f>Z27*'1 Enterprises'!Z$6</f>
        <v>0</v>
      </c>
      <c r="CB27" s="161">
        <f>AA27*'1 Enterprises'!AA$6</f>
        <v>0</v>
      </c>
      <c r="CC27" s="161">
        <f>AB27*'1 Enterprises'!AB$6</f>
        <v>0</v>
      </c>
      <c r="CD27" s="161">
        <f>AC27*'1 Enterprises'!AC$6</f>
        <v>0</v>
      </c>
      <c r="CE27" s="161">
        <f>AD27*'1 Enterprises'!AD$6</f>
        <v>0</v>
      </c>
      <c r="CF27" s="161">
        <f>AE27*'1 Enterprises'!AE$6</f>
        <v>0</v>
      </c>
      <c r="CG27" s="161">
        <f>AF27*'1 Enterprises'!AF$6</f>
        <v>0</v>
      </c>
      <c r="CH27" s="161">
        <f>AG27*'1 Enterprises'!AG$6</f>
        <v>0</v>
      </c>
      <c r="CI27" s="161">
        <f>AH27*'1 Enterprises'!AH$6</f>
        <v>0</v>
      </c>
      <c r="CJ27" s="161">
        <f>AI27*'1 Enterprises'!AI$6</f>
        <v>0</v>
      </c>
      <c r="CK27" s="161">
        <f>AJ27*'1 Enterprises'!AJ$6</f>
        <v>0</v>
      </c>
      <c r="CL27" s="161">
        <f>AK27*'1 Enterprises'!AK$6</f>
        <v>0</v>
      </c>
      <c r="CM27" s="161">
        <f>AL27*'1 Enterprises'!AL$6</f>
        <v>0</v>
      </c>
      <c r="CN27" s="161">
        <f>AM27*'1 Enterprises'!AM$6</f>
        <v>0</v>
      </c>
      <c r="CO27" s="161">
        <f>AN27*'1 Enterprises'!AN$6</f>
        <v>0</v>
      </c>
      <c r="CP27" s="161">
        <f>AO27*'1 Enterprises'!AO$6</f>
        <v>0</v>
      </c>
      <c r="CQ27" s="161">
        <f>AP27*'1 Enterprises'!AP$6</f>
        <v>0</v>
      </c>
      <c r="CR27" s="161">
        <f>AQ27*'1 Enterprises'!AQ$6</f>
        <v>0</v>
      </c>
      <c r="CS27" s="161">
        <f>AR27*'1 Enterprises'!AR$6</f>
        <v>0</v>
      </c>
      <c r="CT27" s="161">
        <f>AS27*'1 Enterprises'!AS$6</f>
        <v>0</v>
      </c>
      <c r="CU27" s="161">
        <f>AT27*'1 Enterprises'!AT$6</f>
        <v>0</v>
      </c>
      <c r="CV27" s="161">
        <f>AU27*'1 Enterprises'!AU$6</f>
        <v>0</v>
      </c>
      <c r="CW27" s="161">
        <f>AV27*'1 Enterprises'!AV$6</f>
        <v>0</v>
      </c>
      <c r="CX27" s="161">
        <f>AW27*'1 Enterprises'!AW$6</f>
        <v>0</v>
      </c>
      <c r="CY27" s="161">
        <f>AX27*'1 Enterprises'!AX$6</f>
        <v>0</v>
      </c>
      <c r="CZ27" s="161">
        <f>AY27*'1 Enterprises'!AY$6</f>
        <v>0</v>
      </c>
      <c r="DA27" s="161">
        <f>AZ27*'1 Enterprises'!AZ$6</f>
        <v>0</v>
      </c>
      <c r="DB27" s="161">
        <f>BA27*'1 Enterprises'!BA$6</f>
        <v>0</v>
      </c>
    </row>
    <row r="28" spans="2:106" s="62" customFormat="1" ht="15">
      <c r="B28" s="66" t="str">
        <f>'2 Income Statement'!B75</f>
        <v> Other DC 3</v>
      </c>
      <c r="C28" s="202" t="s">
        <v>434</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D28" s="162">
        <f t="shared" si="9"/>
        <v>0</v>
      </c>
      <c r="BE28" s="161">
        <f>D28*'1 Enterprises'!D$6</f>
        <v>0</v>
      </c>
      <c r="BF28" s="161">
        <f>E28*'1 Enterprises'!E$6</f>
        <v>0</v>
      </c>
      <c r="BG28" s="161">
        <f>F28*'1 Enterprises'!F$6</f>
        <v>0</v>
      </c>
      <c r="BH28" s="161">
        <f>G28*'1 Enterprises'!G$6</f>
        <v>0</v>
      </c>
      <c r="BI28" s="161">
        <f>H28*'1 Enterprises'!H$6</f>
        <v>0</v>
      </c>
      <c r="BJ28" s="161">
        <f>I28*'1 Enterprises'!I$6</f>
        <v>0</v>
      </c>
      <c r="BK28" s="161">
        <f>J28*'1 Enterprises'!J$6</f>
        <v>0</v>
      </c>
      <c r="BL28" s="161">
        <f>K28*'1 Enterprises'!K$6</f>
        <v>0</v>
      </c>
      <c r="BM28" s="161">
        <f>L28*'1 Enterprises'!L$6</f>
        <v>0</v>
      </c>
      <c r="BN28" s="161">
        <f>M28*'1 Enterprises'!M$6</f>
        <v>0</v>
      </c>
      <c r="BO28" s="161">
        <f>N28*'1 Enterprises'!N$6</f>
        <v>0</v>
      </c>
      <c r="BP28" s="161">
        <f>O28*'1 Enterprises'!O$6</f>
        <v>0</v>
      </c>
      <c r="BQ28" s="161">
        <f>P28*'1 Enterprises'!P$6</f>
        <v>0</v>
      </c>
      <c r="BR28" s="161">
        <f>Q28*'1 Enterprises'!Q$6</f>
        <v>0</v>
      </c>
      <c r="BS28" s="161">
        <f>R28*'1 Enterprises'!R$6</f>
        <v>0</v>
      </c>
      <c r="BT28" s="161">
        <f>S28*'1 Enterprises'!S$6</f>
        <v>0</v>
      </c>
      <c r="BU28" s="161">
        <f>T28*'1 Enterprises'!T$6</f>
        <v>0</v>
      </c>
      <c r="BV28" s="161">
        <f>U28*'1 Enterprises'!U$6</f>
        <v>0</v>
      </c>
      <c r="BW28" s="161">
        <f>V28*'1 Enterprises'!V$6</f>
        <v>0</v>
      </c>
      <c r="BX28" s="161">
        <f>W28*'1 Enterprises'!W$6</f>
        <v>0</v>
      </c>
      <c r="BY28" s="161">
        <f>X28*'1 Enterprises'!X$6</f>
        <v>0</v>
      </c>
      <c r="BZ28" s="161">
        <f>Y28*'1 Enterprises'!Y$6</f>
        <v>0</v>
      </c>
      <c r="CA28" s="161">
        <f>Z28*'1 Enterprises'!Z$6</f>
        <v>0</v>
      </c>
      <c r="CB28" s="161">
        <f>AA28*'1 Enterprises'!AA$6</f>
        <v>0</v>
      </c>
      <c r="CC28" s="161">
        <f>AB28*'1 Enterprises'!AB$6</f>
        <v>0</v>
      </c>
      <c r="CD28" s="161">
        <f>AC28*'1 Enterprises'!AC$6</f>
        <v>0</v>
      </c>
      <c r="CE28" s="161">
        <f>AD28*'1 Enterprises'!AD$6</f>
        <v>0</v>
      </c>
      <c r="CF28" s="161">
        <f>AE28*'1 Enterprises'!AE$6</f>
        <v>0</v>
      </c>
      <c r="CG28" s="161">
        <f>AF28*'1 Enterprises'!AF$6</f>
        <v>0</v>
      </c>
      <c r="CH28" s="161">
        <f>AG28*'1 Enterprises'!AG$6</f>
        <v>0</v>
      </c>
      <c r="CI28" s="161">
        <f>AH28*'1 Enterprises'!AH$6</f>
        <v>0</v>
      </c>
      <c r="CJ28" s="161">
        <f>AI28*'1 Enterprises'!AI$6</f>
        <v>0</v>
      </c>
      <c r="CK28" s="161">
        <f>AJ28*'1 Enterprises'!AJ$6</f>
        <v>0</v>
      </c>
      <c r="CL28" s="161">
        <f>AK28*'1 Enterprises'!AK$6</f>
        <v>0</v>
      </c>
      <c r="CM28" s="161">
        <f>AL28*'1 Enterprises'!AL$6</f>
        <v>0</v>
      </c>
      <c r="CN28" s="161">
        <f>AM28*'1 Enterprises'!AM$6</f>
        <v>0</v>
      </c>
      <c r="CO28" s="161">
        <f>AN28*'1 Enterprises'!AN$6</f>
        <v>0</v>
      </c>
      <c r="CP28" s="161">
        <f>AO28*'1 Enterprises'!AO$6</f>
        <v>0</v>
      </c>
      <c r="CQ28" s="161">
        <f>AP28*'1 Enterprises'!AP$6</f>
        <v>0</v>
      </c>
      <c r="CR28" s="161">
        <f>AQ28*'1 Enterprises'!AQ$6</f>
        <v>0</v>
      </c>
      <c r="CS28" s="161">
        <f>AR28*'1 Enterprises'!AR$6</f>
        <v>0</v>
      </c>
      <c r="CT28" s="161">
        <f>AS28*'1 Enterprises'!AS$6</f>
        <v>0</v>
      </c>
      <c r="CU28" s="161">
        <f>AT28*'1 Enterprises'!AT$6</f>
        <v>0</v>
      </c>
      <c r="CV28" s="161">
        <f>AU28*'1 Enterprises'!AU$6</f>
        <v>0</v>
      </c>
      <c r="CW28" s="161">
        <f>AV28*'1 Enterprises'!AV$6</f>
        <v>0</v>
      </c>
      <c r="CX28" s="161">
        <f>AW28*'1 Enterprises'!AW$6</f>
        <v>0</v>
      </c>
      <c r="CY28" s="161">
        <f>AX28*'1 Enterprises'!AX$6</f>
        <v>0</v>
      </c>
      <c r="CZ28" s="161">
        <f>AY28*'1 Enterprises'!AY$6</f>
        <v>0</v>
      </c>
      <c r="DA28" s="161">
        <f>AZ28*'1 Enterprises'!AZ$6</f>
        <v>0</v>
      </c>
      <c r="DB28" s="161">
        <f>BA28*'1 Enterprises'!BA$6</f>
        <v>0</v>
      </c>
    </row>
    <row r="29" spans="2:106" s="62" customFormat="1" ht="15">
      <c r="B29" s="66" t="s">
        <v>430</v>
      </c>
      <c r="C29" s="201">
        <v>0.065</v>
      </c>
      <c r="D29" s="61">
        <f>((D14+D15+D16+D17+D20)*$C29/52*'1 Enterprises'!D22)+((D18+D19+D22+D24+D26+D27+D28)/2)*'8 Cost of Production'!$C29/52*'1 Enterprises'!D22</f>
        <v>0</v>
      </c>
      <c r="E29" s="61">
        <f>((E14+E15+E16+E17+E20)*$C29/52*'1 Enterprises'!E22)+((E18+E19+E22+E24+E26+E27+E28)/2)*'8 Cost of Production'!$C29/52*'1 Enterprises'!E22</f>
        <v>0</v>
      </c>
      <c r="F29" s="61">
        <f>((F14+F15+F16+F17+F20)*$C29/52*'1 Enterprises'!F22)+((F18+F19+F22+F24+F26+F27+F28)/2)*'8 Cost of Production'!$C29/52*'1 Enterprises'!F22</f>
        <v>0</v>
      </c>
      <c r="G29" s="61">
        <f>((G14+G15+G16+G17+G20)*$C29/52*'1 Enterprises'!G22)+((G18+G19+G22+G24+G26+G27+G28)/2)*'8 Cost of Production'!$C29/52*'1 Enterprises'!G22</f>
        <v>0</v>
      </c>
      <c r="H29" s="61">
        <f>((H14+H15+H16+H17+H20)*$C29/52*'1 Enterprises'!H22)+((H18+H19+H22+H24+H26+H27+H28)/2)*'8 Cost of Production'!$C29/52*'1 Enterprises'!H22</f>
        <v>0</v>
      </c>
      <c r="I29" s="61">
        <f>((I14+I15+I16+I17+I20)*$C29/52*'1 Enterprises'!I22)+((I18+I19+I22+I24+I26+I27+I28)/2)*'8 Cost of Production'!$C29/52*'1 Enterprises'!I22</f>
        <v>0</v>
      </c>
      <c r="J29" s="61">
        <f>((J14+J15+J16+J17+J20)*$C29/52*'1 Enterprises'!J22)+((J18+J19+J22+J24+J26+J27+J28)/2)*'8 Cost of Production'!$C29/52*'1 Enterprises'!J22</f>
        <v>0</v>
      </c>
      <c r="K29" s="61">
        <f>((K14+K15+K16+K17+K20)*$C29/52*'1 Enterprises'!K22)+((K18+K19+K22+K24+K26+K27+K28)/2)*'8 Cost of Production'!$C29/52*'1 Enterprises'!K22</f>
        <v>0</v>
      </c>
      <c r="L29" s="61">
        <f>((L14+L15+L16+L17+L20)*$C29/52*'1 Enterprises'!L22)+((L18+L19+L22+L24+L26+L27+L28)/2)*'8 Cost of Production'!$C29/52*'1 Enterprises'!L22</f>
        <v>0</v>
      </c>
      <c r="M29" s="61">
        <f>((M14+M15+M16+M17+M20)*$C29/52*'1 Enterprises'!M22)+((M18+M19+M22+M24+M26+M27+M28)/2)*'8 Cost of Production'!$C29/52*'1 Enterprises'!M22</f>
        <v>0</v>
      </c>
      <c r="N29" s="61">
        <f>((N14+N15+N16+N17+N20)*$C29/52*'1 Enterprises'!N22)+((N18+N19+N22+N24+N26+N27+N28)/2)*'8 Cost of Production'!$C29/52*'1 Enterprises'!N22</f>
        <v>0</v>
      </c>
      <c r="O29" s="61">
        <f>((O14+O15+O16+O17+O20)*$C29/52*'1 Enterprises'!O22)+((O18+O19+O22+O24+O26+O27+O28)/2)*'8 Cost of Production'!$C29/52*'1 Enterprises'!O22</f>
        <v>0</v>
      </c>
      <c r="P29" s="61">
        <f>((P14+P15+P16+P17+P20)*$C29/52*'1 Enterprises'!P22)+((P18+P19+P22+P24+P26+P27+P28)/2)*'8 Cost of Production'!$C29/52*'1 Enterprises'!P22</f>
        <v>0</v>
      </c>
      <c r="Q29" s="61">
        <f>((Q14+Q15+Q16+Q17+Q20)*$C29/52*'1 Enterprises'!Q22)+((Q18+Q19+Q22+Q24+Q26+Q27+Q28)/2)*'8 Cost of Production'!$C29/52*'1 Enterprises'!Q22</f>
        <v>0</v>
      </c>
      <c r="R29" s="61">
        <f>((R14+R15+R16+R17+R20)*$C29/52*'1 Enterprises'!R22)+((R18+R19+R22+R24+R26+R27+R28)/2)*'8 Cost of Production'!$C29/52*'1 Enterprises'!R22</f>
        <v>0</v>
      </c>
      <c r="S29" s="61">
        <f>((S14+S15+S16+S17+S20)*$C29/52*'1 Enterprises'!S22)+((S18+S19+S22+S24+S26+S27+S28)/2)*'8 Cost of Production'!$C29/52*'1 Enterprises'!S22</f>
        <v>0</v>
      </c>
      <c r="T29" s="61">
        <f>((T14+T15+T16+T17+T20)*$C29/52*'1 Enterprises'!T22)+((T18+T19+T22+T24+T26+T27+T28)/2)*'8 Cost of Production'!$C29/52*'1 Enterprises'!T22</f>
        <v>0</v>
      </c>
      <c r="U29" s="61">
        <f>((U14+U15+U16+U17+U20)*$C29/52*'1 Enterprises'!U22)+((U18+U19+U22+U24+U26+U27+U28)/2)*'8 Cost of Production'!$C29/52*'1 Enterprises'!U22</f>
        <v>0</v>
      </c>
      <c r="V29" s="61">
        <f>((V14+V15+V16+V17+V20)*$C29/52*'1 Enterprises'!V22)+((V18+V19+V22+V24+V26+V27+V28)/2)*'8 Cost of Production'!$C29/52*'1 Enterprises'!V22</f>
        <v>0</v>
      </c>
      <c r="W29" s="61">
        <f>((W14+W15+W16+W17+W20)*$C29/52*'1 Enterprises'!W22)+((W18+W19+W22+W24+W26+W27+W28)/2)*'8 Cost of Production'!$C29/52*'1 Enterprises'!W22</f>
        <v>0</v>
      </c>
      <c r="X29" s="61">
        <f>((X14+X15+X16+X17+X20)*$C29/52*'1 Enterprises'!X22)+((X18+X19+X22+X24+X26+X27+X28)/2)*'8 Cost of Production'!$C29/52*'1 Enterprises'!X22</f>
        <v>0</v>
      </c>
      <c r="Y29" s="61">
        <f>((Y14+Y15+Y16+Y17+Y20)*$C29/52*'1 Enterprises'!Y22)+((Y18+Y19+Y22+Y24+Y26+Y27+Y28)/2)*'8 Cost of Production'!$C29/52*'1 Enterprises'!Y22</f>
        <v>0</v>
      </c>
      <c r="Z29" s="61">
        <f>((Z14+Z15+Z16+Z17+Z20)*$C29/52*'1 Enterprises'!Z22)+((Z18+Z19+Z22+Z24+Z26+Z27+Z28)/2)*'8 Cost of Production'!$C29/52*'1 Enterprises'!Z22</f>
        <v>0</v>
      </c>
      <c r="AA29" s="61">
        <f>((AA14+AA15+AA16+AA17+AA20)*$C29/52*'1 Enterprises'!AA22)+((AA18+AA19+AA22+AA24+AA26+AA27+AA28)/2)*'8 Cost of Production'!$C29/52*'1 Enterprises'!AA22</f>
        <v>0</v>
      </c>
      <c r="AB29" s="61">
        <f>((AB14+AB15+AB16+AB17+AB20)*$C29/52*'1 Enterprises'!AB22)+((AB18+AB19+AB22+AB24+AB26+AB27+AB28)/2)*'8 Cost of Production'!$C29/52*'1 Enterprises'!AB22</f>
        <v>0</v>
      </c>
      <c r="AC29" s="61">
        <f>((AC14+AC15+AC16+AC17+AC20)*$C29/52*'1 Enterprises'!AC22)+((AC18+AC19+AC22+AC24+AC26+AC27+AC28)/2)*'8 Cost of Production'!$C29/52*'1 Enterprises'!AC22</f>
        <v>0</v>
      </c>
      <c r="AD29" s="61">
        <f>((AD14+AD15+AD16+AD17+AD20)*$C29/52*'1 Enterprises'!AD22)+((AD18+AD19+AD22+AD24+AD26+AD27+AD28)/2)*'8 Cost of Production'!$C29/52*'1 Enterprises'!AD22</f>
        <v>0</v>
      </c>
      <c r="AE29" s="61">
        <f>((AE14+AE15+AE16+AE17+AE20)*$C29/52*'1 Enterprises'!AE22)+((AE18+AE19+AE22+AE24+AE26+AE27+AE28)/2)*'8 Cost of Production'!$C29/52*'1 Enterprises'!AE22</f>
        <v>0</v>
      </c>
      <c r="AF29" s="61">
        <f>((AF14+AF15+AF16+AF17+AF20)*$C29/52*'1 Enterprises'!AF22)+((AF18+AF19+AF22+AF24+AF26+AF27+AF28)/2)*'8 Cost of Production'!$C29/52*'1 Enterprises'!AF22</f>
        <v>0</v>
      </c>
      <c r="AG29" s="61">
        <f>((AG14+AG15+AG16+AG17+AG20)*$C29/52*'1 Enterprises'!AG22)+((AG18+AG19+AG22+AG24+AG26+AG27+AG28)/2)*'8 Cost of Production'!$C29/52*'1 Enterprises'!AG22</f>
        <v>0</v>
      </c>
      <c r="AH29" s="61">
        <f>((AH14+AH15+AH16+AH17+AH20)*$C29/52*'1 Enterprises'!AH22)+((AH18+AH19+AH22+AH24+AH26+AH27+AH28)/2)*'8 Cost of Production'!$C29/52*'1 Enterprises'!AH22</f>
        <v>0</v>
      </c>
      <c r="AI29" s="61">
        <f>((AI14+AI15+AI16+AI17+AI20)*$C29/52*'1 Enterprises'!AI22)+((AI18+AI19+AI22+AI24+AI26+AI27+AI28)/2)*'8 Cost of Production'!$C29/52*'1 Enterprises'!AI22</f>
        <v>0</v>
      </c>
      <c r="AJ29" s="61">
        <f>((AJ14+AJ15+AJ16+AJ17+AJ20)*$C29/52*'1 Enterprises'!AJ22)+((AJ18+AJ19+AJ22+AJ24+AJ26+AJ27+AJ28)/2)*'8 Cost of Production'!$C29/52*'1 Enterprises'!AJ22</f>
        <v>0</v>
      </c>
      <c r="AK29" s="61">
        <f>((AK14+AK15+AK16+AK17+AK20)*$C29/52*'1 Enterprises'!AK22)+((AK18+AK19+AK22+AK24+AK26+AK27+AK28)/2)*'8 Cost of Production'!$C29/52*'1 Enterprises'!AK22</f>
        <v>0</v>
      </c>
      <c r="AL29" s="61">
        <f>((AL14+AL15+AL16+AL17+AL20)*$C29/52*'1 Enterprises'!AL22)+((AL18+AL19+AL22+AL24+AL26+AL27+AL28)/2)*'8 Cost of Production'!$C29/52*'1 Enterprises'!AL22</f>
        <v>0</v>
      </c>
      <c r="AM29" s="61">
        <f>((AM14+AM15+AM16+AM17+AM20)*$C29/52*'1 Enterprises'!AM22)+((AM18+AM19+AM22+AM24+AM26+AM27+AM28)/2)*'8 Cost of Production'!$C29/52*'1 Enterprises'!AM22</f>
        <v>0</v>
      </c>
      <c r="AN29" s="61">
        <f>((AN14+AN15+AN16+AN17+AN20)*$C29/52*'1 Enterprises'!AN22)+((AN18+AN19+AN22+AN24+AN26+AN27+AN28)/2)*'8 Cost of Production'!$C29/52*'1 Enterprises'!AN22</f>
        <v>0</v>
      </c>
      <c r="AO29" s="61">
        <f>((AO14+AO15+AO16+AO17+AO20)*$C29/52*'1 Enterprises'!AO22)+((AO18+AO19+AO22+AO24+AO26+AO27+AO28)/2)*'8 Cost of Production'!$C29/52*'1 Enterprises'!AO22</f>
        <v>0</v>
      </c>
      <c r="AP29" s="61">
        <f>((AP14+AP15+AP16+AP17+AP20)*$C29/52*'1 Enterprises'!AP22)+((AP18+AP19+AP22+AP24+AP26+AP27+AP28)/2)*'8 Cost of Production'!$C29/52*'1 Enterprises'!AP22</f>
        <v>0</v>
      </c>
      <c r="AQ29" s="61">
        <f>((AQ14+AQ15+AQ16+AQ17+AQ20)*$C29/52*'1 Enterprises'!AQ22)+((AQ18+AQ19+AQ22+AQ24+AQ26+AQ27+AQ28)/2)*'8 Cost of Production'!$C29/52*'1 Enterprises'!AQ22</f>
        <v>0</v>
      </c>
      <c r="AR29" s="61">
        <f>((AR14+AR15+AR16+AR17+AR20)*$C29/52*'1 Enterprises'!AR22)+((AR18+AR19+AR22+AR24+AR26+AR27+AR28)/2)*'8 Cost of Production'!$C29/52*'1 Enterprises'!AR22</f>
        <v>0</v>
      </c>
      <c r="AS29" s="61">
        <f>((AS14+AS15+AS16+AS17+AS20)*$C29/52*'1 Enterprises'!AS22)+((AS18+AS19+AS22+AS24+AS26+AS27+AS28)/2)*'8 Cost of Production'!$C29/52*'1 Enterprises'!AS22</f>
        <v>0</v>
      </c>
      <c r="AT29" s="61">
        <f>((AT14+AT15+AT16+AT17+AT20)*$C29/52*'1 Enterprises'!AT22)+((AT18+AT19+AT22+AT24+AT26+AT27+AT28)/2)*'8 Cost of Production'!$C29/52*'1 Enterprises'!AT22</f>
        <v>0</v>
      </c>
      <c r="AU29" s="61">
        <f>((AU14+AU15+AU16+AU17+AU20)*$C29/52*'1 Enterprises'!AU22)+((AU18+AU19+AU22+AU24+AU26+AU27+AU28)/2)*'8 Cost of Production'!$C29/52*'1 Enterprises'!AU22</f>
        <v>0</v>
      </c>
      <c r="AV29" s="61">
        <f>((AV14+AV15+AV16+AV17+AV20)*$C29/52*'1 Enterprises'!AV22)+((AV18+AV19+AV22+AV24+AV26+AV27+AV28)/2)*'8 Cost of Production'!$C29/52*'1 Enterprises'!AV22</f>
        <v>0</v>
      </c>
      <c r="AW29" s="61">
        <f>((AW14+AW15+AW16+AW17+AW20)*$C29/52*'1 Enterprises'!AW22)+((AW18+AW19+AW22+AW24+AW26+AW27+AW28)/2)*'8 Cost of Production'!$C29/52*'1 Enterprises'!AW22</f>
        <v>0</v>
      </c>
      <c r="AX29" s="61">
        <f>((AX14+AX15+AX16+AX17+AX20)*$C29/52*'1 Enterprises'!AX22)+((AX18+AX19+AX22+AX24+AX26+AX27+AX28)/2)*'8 Cost of Production'!$C29/52*'1 Enterprises'!AX22</f>
        <v>0</v>
      </c>
      <c r="AY29" s="61">
        <f>((AY14+AY15+AY16+AY17+AY20)*$C29/52*'1 Enterprises'!AY22)+((AY18+AY19+AY22+AY24+AY26+AY27+AY28)/2)*'8 Cost of Production'!$C29/52*'1 Enterprises'!AY22</f>
        <v>0</v>
      </c>
      <c r="AZ29" s="61">
        <f>((AZ14+AZ15+AZ16+AZ17+AZ20)*$C29/52*'1 Enterprises'!AZ22)+((AZ18+AZ19+AZ22+AZ24+AZ26+AZ27+AZ28)/2)*'8 Cost of Production'!$C29/52*'1 Enterprises'!AZ22</f>
        <v>0</v>
      </c>
      <c r="BA29" s="61">
        <f>((BA14+BA15+BA16+BA17+BA20)*$C29/52*'1 Enterprises'!BA22)+((BA18+BA19+BA22+BA24+BA26+BA27+BA28)/2)*'8 Cost of Production'!$C29/52*'1 Enterprises'!BA22</f>
        <v>0</v>
      </c>
      <c r="BD29" s="162">
        <f t="shared" si="9"/>
        <v>0</v>
      </c>
      <c r="BE29" s="161">
        <f>D29*'1 Enterprises'!D$6</f>
        <v>0</v>
      </c>
      <c r="BF29" s="161">
        <f>E29*'1 Enterprises'!E$6</f>
        <v>0</v>
      </c>
      <c r="BG29" s="161">
        <f>F29*'1 Enterprises'!F$6</f>
        <v>0</v>
      </c>
      <c r="BH29" s="161">
        <f>G29*'1 Enterprises'!G$6</f>
        <v>0</v>
      </c>
      <c r="BI29" s="161">
        <f>H29*'1 Enterprises'!H$6</f>
        <v>0</v>
      </c>
      <c r="BJ29" s="161">
        <f>I29*'1 Enterprises'!I$6</f>
        <v>0</v>
      </c>
      <c r="BK29" s="161">
        <f>J29*'1 Enterprises'!J$6</f>
        <v>0</v>
      </c>
      <c r="BL29" s="161">
        <f>K29*'1 Enterprises'!K$6</f>
        <v>0</v>
      </c>
      <c r="BM29" s="161">
        <f>L29*'1 Enterprises'!L$6</f>
        <v>0</v>
      </c>
      <c r="BN29" s="161">
        <f>M29*'1 Enterprises'!M$6</f>
        <v>0</v>
      </c>
      <c r="BO29" s="161">
        <f>N29*'1 Enterprises'!N$6</f>
        <v>0</v>
      </c>
      <c r="BP29" s="161">
        <f>O29*'1 Enterprises'!O$6</f>
        <v>0</v>
      </c>
      <c r="BQ29" s="161">
        <f>P29*'1 Enterprises'!P$6</f>
        <v>0</v>
      </c>
      <c r="BR29" s="161">
        <f>Q29*'1 Enterprises'!Q$6</f>
        <v>0</v>
      </c>
      <c r="BS29" s="161">
        <f>R29*'1 Enterprises'!R$6</f>
        <v>0</v>
      </c>
      <c r="BT29" s="161">
        <f>S29*'1 Enterprises'!S$6</f>
        <v>0</v>
      </c>
      <c r="BU29" s="161">
        <f>T29*'1 Enterprises'!T$6</f>
        <v>0</v>
      </c>
      <c r="BV29" s="161">
        <f>U29*'1 Enterprises'!U$6</f>
        <v>0</v>
      </c>
      <c r="BW29" s="161">
        <f>V29*'1 Enterprises'!V$6</f>
        <v>0</v>
      </c>
      <c r="BX29" s="161">
        <f>W29*'1 Enterprises'!W$6</f>
        <v>0</v>
      </c>
      <c r="BY29" s="161">
        <f>X29*'1 Enterprises'!X$6</f>
        <v>0</v>
      </c>
      <c r="BZ29" s="161">
        <f>Y29*'1 Enterprises'!Y$6</f>
        <v>0</v>
      </c>
      <c r="CA29" s="161">
        <f>Z29*'1 Enterprises'!Z$6</f>
        <v>0</v>
      </c>
      <c r="CB29" s="161">
        <f>AA29*'1 Enterprises'!AA$6</f>
        <v>0</v>
      </c>
      <c r="CC29" s="161">
        <f>AB29*'1 Enterprises'!AB$6</f>
        <v>0</v>
      </c>
      <c r="CD29" s="161">
        <f>AC29*'1 Enterprises'!AC$6</f>
        <v>0</v>
      </c>
      <c r="CE29" s="161">
        <f>AD29*'1 Enterprises'!AD$6</f>
        <v>0</v>
      </c>
      <c r="CF29" s="161">
        <f>AE29*'1 Enterprises'!AE$6</f>
        <v>0</v>
      </c>
      <c r="CG29" s="161">
        <f>AF29*'1 Enterprises'!AF$6</f>
        <v>0</v>
      </c>
      <c r="CH29" s="161">
        <f>AG29*'1 Enterprises'!AG$6</f>
        <v>0</v>
      </c>
      <c r="CI29" s="161">
        <f>AH29*'1 Enterprises'!AH$6</f>
        <v>0</v>
      </c>
      <c r="CJ29" s="161">
        <f>AI29*'1 Enterprises'!AI$6</f>
        <v>0</v>
      </c>
      <c r="CK29" s="161">
        <f>AJ29*'1 Enterprises'!AJ$6</f>
        <v>0</v>
      </c>
      <c r="CL29" s="161">
        <f>AK29*'1 Enterprises'!AK$6</f>
        <v>0</v>
      </c>
      <c r="CM29" s="161">
        <f>AL29*'1 Enterprises'!AL$6</f>
        <v>0</v>
      </c>
      <c r="CN29" s="161">
        <f>AM29*'1 Enterprises'!AM$6</f>
        <v>0</v>
      </c>
      <c r="CO29" s="161">
        <f>AN29*'1 Enterprises'!AN$6</f>
        <v>0</v>
      </c>
      <c r="CP29" s="161">
        <f>AO29*'1 Enterprises'!AO$6</f>
        <v>0</v>
      </c>
      <c r="CQ29" s="161">
        <f>AP29*'1 Enterprises'!AP$6</f>
        <v>0</v>
      </c>
      <c r="CR29" s="161">
        <f>AQ29*'1 Enterprises'!AQ$6</f>
        <v>0</v>
      </c>
      <c r="CS29" s="161">
        <f>AR29*'1 Enterprises'!AR$6</f>
        <v>0</v>
      </c>
      <c r="CT29" s="161">
        <f>AS29*'1 Enterprises'!AS$6</f>
        <v>0</v>
      </c>
      <c r="CU29" s="161">
        <f>AT29*'1 Enterprises'!AT$6</f>
        <v>0</v>
      </c>
      <c r="CV29" s="161">
        <f>AU29*'1 Enterprises'!AU$6</f>
        <v>0</v>
      </c>
      <c r="CW29" s="161">
        <f>AV29*'1 Enterprises'!AV$6</f>
        <v>0</v>
      </c>
      <c r="CX29" s="161">
        <f>AW29*'1 Enterprises'!AW$6</f>
        <v>0</v>
      </c>
      <c r="CY29" s="161">
        <f>AX29*'1 Enterprises'!AX$6</f>
        <v>0</v>
      </c>
      <c r="CZ29" s="161">
        <f>AY29*'1 Enterprises'!AY$6</f>
        <v>0</v>
      </c>
      <c r="DA29" s="161">
        <f>AZ29*'1 Enterprises'!AZ$6</f>
        <v>0</v>
      </c>
      <c r="DB29" s="161">
        <f>BA29*'1 Enterprises'!BA$6</f>
        <v>0</v>
      </c>
    </row>
    <row r="30" spans="2:53" ht="12.75">
      <c r="B30" s="63" t="s">
        <v>234</v>
      </c>
      <c r="C30" s="1"/>
      <c r="D30" s="84">
        <f>SUM(D14:D29)-D21</f>
        <v>0</v>
      </c>
      <c r="E30" s="84">
        <f aca="true" t="shared" si="10" ref="E30:AB30">SUM(E14:E29)-E21</f>
        <v>0</v>
      </c>
      <c r="F30" s="84">
        <f t="shared" si="10"/>
        <v>0</v>
      </c>
      <c r="G30" s="84">
        <f t="shared" si="10"/>
        <v>0</v>
      </c>
      <c r="H30" s="84">
        <f t="shared" si="10"/>
        <v>0</v>
      </c>
      <c r="I30" s="84">
        <f t="shared" si="10"/>
        <v>0</v>
      </c>
      <c r="J30" s="84">
        <f t="shared" si="10"/>
        <v>0</v>
      </c>
      <c r="K30" s="84">
        <f t="shared" si="10"/>
        <v>0</v>
      </c>
      <c r="L30" s="84">
        <f t="shared" si="10"/>
        <v>0</v>
      </c>
      <c r="M30" s="84">
        <f t="shared" si="10"/>
        <v>0</v>
      </c>
      <c r="N30" s="84">
        <f t="shared" si="10"/>
        <v>0</v>
      </c>
      <c r="O30" s="84">
        <f t="shared" si="10"/>
        <v>0</v>
      </c>
      <c r="P30" s="84">
        <f t="shared" si="10"/>
        <v>0</v>
      </c>
      <c r="Q30" s="84">
        <f t="shared" si="10"/>
        <v>0</v>
      </c>
      <c r="R30" s="84">
        <f t="shared" si="10"/>
        <v>0</v>
      </c>
      <c r="S30" s="84">
        <f t="shared" si="10"/>
        <v>0</v>
      </c>
      <c r="T30" s="84">
        <f t="shared" si="10"/>
        <v>0</v>
      </c>
      <c r="U30" s="84">
        <f t="shared" si="10"/>
        <v>0</v>
      </c>
      <c r="V30" s="84">
        <f t="shared" si="10"/>
        <v>0</v>
      </c>
      <c r="W30" s="84">
        <f t="shared" si="10"/>
        <v>0</v>
      </c>
      <c r="X30" s="84">
        <f t="shared" si="10"/>
        <v>0</v>
      </c>
      <c r="Y30" s="84">
        <f t="shared" si="10"/>
        <v>0</v>
      </c>
      <c r="Z30" s="84">
        <f t="shared" si="10"/>
        <v>0</v>
      </c>
      <c r="AA30" s="84">
        <f t="shared" si="10"/>
        <v>0</v>
      </c>
      <c r="AB30" s="84">
        <f t="shared" si="10"/>
        <v>0</v>
      </c>
      <c r="AC30" s="84">
        <f aca="true" t="shared" si="11" ref="AC30:AP30">SUM(AC14:AC29)-AC21</f>
        <v>0</v>
      </c>
      <c r="AD30" s="84">
        <f t="shared" si="11"/>
        <v>0</v>
      </c>
      <c r="AE30" s="84">
        <f t="shared" si="11"/>
        <v>0</v>
      </c>
      <c r="AF30" s="84">
        <f t="shared" si="11"/>
        <v>0</v>
      </c>
      <c r="AG30" s="84">
        <f t="shared" si="11"/>
        <v>0</v>
      </c>
      <c r="AH30" s="84">
        <f t="shared" si="11"/>
        <v>0</v>
      </c>
      <c r="AI30" s="84">
        <f t="shared" si="11"/>
        <v>0</v>
      </c>
      <c r="AJ30" s="84">
        <f t="shared" si="11"/>
        <v>0</v>
      </c>
      <c r="AK30" s="84">
        <f t="shared" si="11"/>
        <v>0</v>
      </c>
      <c r="AL30" s="84">
        <f t="shared" si="11"/>
        <v>0</v>
      </c>
      <c r="AM30" s="84">
        <f t="shared" si="11"/>
        <v>0</v>
      </c>
      <c r="AN30" s="84">
        <f t="shared" si="11"/>
        <v>0</v>
      </c>
      <c r="AO30" s="84">
        <f t="shared" si="11"/>
        <v>0</v>
      </c>
      <c r="AP30" s="84">
        <f t="shared" si="11"/>
        <v>0</v>
      </c>
      <c r="AQ30" s="84">
        <f aca="true" t="shared" si="12" ref="AQ30:BA30">SUM(AQ14:AQ29)-AQ21</f>
        <v>0</v>
      </c>
      <c r="AR30" s="84">
        <f t="shared" si="12"/>
        <v>0</v>
      </c>
      <c r="AS30" s="84">
        <f t="shared" si="12"/>
        <v>0</v>
      </c>
      <c r="AT30" s="84">
        <f t="shared" si="12"/>
        <v>0</v>
      </c>
      <c r="AU30" s="84">
        <f t="shared" si="12"/>
        <v>0</v>
      </c>
      <c r="AV30" s="84">
        <f t="shared" si="12"/>
        <v>0</v>
      </c>
      <c r="AW30" s="84">
        <f t="shared" si="12"/>
        <v>0</v>
      </c>
      <c r="AX30" s="84">
        <f t="shared" si="12"/>
        <v>0</v>
      </c>
      <c r="AY30" s="84">
        <f t="shared" si="12"/>
        <v>0</v>
      </c>
      <c r="AZ30" s="84">
        <f t="shared" si="12"/>
        <v>0</v>
      </c>
      <c r="BA30" s="84">
        <f t="shared" si="12"/>
        <v>0</v>
      </c>
    </row>
    <row r="31" spans="2:53" ht="12.75">
      <c r="B31" s="63" t="s">
        <v>469</v>
      </c>
      <c r="C31" s="1"/>
      <c r="D31" s="84">
        <f>IF('1 Enterprises'!D15&gt;0,((D30/'1 Enterprises'!D15)),'1 Enterprises'!D6*D30*(-1))</f>
        <v>0</v>
      </c>
      <c r="E31" s="84">
        <f>IF('1 Enterprises'!E15&gt;0,((E30/'1 Enterprises'!E15)),'1 Enterprises'!E6*E30*(-1))</f>
        <v>0</v>
      </c>
      <c r="F31" s="84">
        <f>IF('1 Enterprises'!F15&gt;0,((F30/'1 Enterprises'!F15)),'1 Enterprises'!F6*F30*(-1))</f>
        <v>0</v>
      </c>
      <c r="G31" s="84">
        <f>IF('1 Enterprises'!G15&gt;0,((G30/'1 Enterprises'!G15)),'1 Enterprises'!G6*G30*(-1))</f>
        <v>0</v>
      </c>
      <c r="H31" s="84">
        <f>IF('1 Enterprises'!H15&gt;0,((H30/'1 Enterprises'!H15)),'1 Enterprises'!H6*H30*(-1))</f>
        <v>0</v>
      </c>
      <c r="I31" s="84">
        <f>IF('1 Enterprises'!I15&gt;0,((I30/'1 Enterprises'!I15)),'1 Enterprises'!I6*I30*(-1))</f>
        <v>0</v>
      </c>
      <c r="J31" s="84">
        <f>IF('1 Enterprises'!J15&gt;0,((J30/'1 Enterprises'!J15)),'1 Enterprises'!J6*J30*(-1))</f>
        <v>0</v>
      </c>
      <c r="K31" s="84">
        <f>IF('1 Enterprises'!K15&gt;0,((K30/'1 Enterprises'!K15)),'1 Enterprises'!K6*K30*(-1))</f>
        <v>0</v>
      </c>
      <c r="L31" s="84">
        <f>IF('1 Enterprises'!L15&gt;0,((L30/'1 Enterprises'!L15)),'1 Enterprises'!L6*L30*(-1))</f>
        <v>0</v>
      </c>
      <c r="M31" s="84">
        <f>IF('1 Enterprises'!M15&gt;0,((M30/'1 Enterprises'!M15)),'1 Enterprises'!M6*M30*(-1))</f>
        <v>0</v>
      </c>
      <c r="N31" s="84">
        <f>IF('1 Enterprises'!N15&gt;0,((N30/'1 Enterprises'!N15)),'1 Enterprises'!N6*N30*(-1))</f>
        <v>0</v>
      </c>
      <c r="O31" s="84">
        <f>IF('1 Enterprises'!O15&gt;0,((O30/'1 Enterprises'!O15)),'1 Enterprises'!O6*O30*(-1))</f>
        <v>0</v>
      </c>
      <c r="P31" s="84">
        <f>IF('1 Enterprises'!P15&gt;0,((P30/'1 Enterprises'!P15)),'1 Enterprises'!P6*P30*(-1))</f>
        <v>0</v>
      </c>
      <c r="Q31" s="84">
        <f>IF('1 Enterprises'!Q15&gt;0,((Q30/'1 Enterprises'!Q15)),'1 Enterprises'!Q6*Q30*(-1))</f>
        <v>0</v>
      </c>
      <c r="R31" s="84">
        <f>IF('1 Enterprises'!R15&gt;0,((R30/'1 Enterprises'!R15)),'1 Enterprises'!R6*R30*(-1))</f>
        <v>0</v>
      </c>
      <c r="S31" s="84">
        <f>IF('1 Enterprises'!S15&gt;0,((S30/'1 Enterprises'!S15)),'1 Enterprises'!S6*S30*(-1))</f>
        <v>0</v>
      </c>
      <c r="T31" s="84">
        <f>IF('1 Enterprises'!T15&gt;0,((T30/'1 Enterprises'!T15)),'1 Enterprises'!T6*T30*(-1))</f>
        <v>0</v>
      </c>
      <c r="U31" s="84">
        <f>IF('1 Enterprises'!U15&gt;0,((U30/'1 Enterprises'!U15)),'1 Enterprises'!U6*U30*(-1))</f>
        <v>0</v>
      </c>
      <c r="V31" s="84">
        <f>IF('1 Enterprises'!V15&gt;0,((V30/'1 Enterprises'!V15)),'1 Enterprises'!V6*V30*(-1))</f>
        <v>0</v>
      </c>
      <c r="W31" s="84">
        <f>IF('1 Enterprises'!W15&gt;0,((W30/'1 Enterprises'!W15)),'1 Enterprises'!W6*W30*(-1))</f>
        <v>0</v>
      </c>
      <c r="X31" s="84">
        <f>IF('1 Enterprises'!X15&gt;0,((X30/'1 Enterprises'!X15)),'1 Enterprises'!X6*X30*(-1))</f>
        <v>0</v>
      </c>
      <c r="Y31" s="84">
        <f>IF('1 Enterprises'!Y15&gt;0,((Y30/'1 Enterprises'!Y15)),'1 Enterprises'!Y6*Y30*(-1))</f>
        <v>0</v>
      </c>
      <c r="Z31" s="84">
        <f>IF('1 Enterprises'!Z15&gt;0,((Z30/'1 Enterprises'!Z15)),'1 Enterprises'!Z6*Z30*(-1))</f>
        <v>0</v>
      </c>
      <c r="AA31" s="84">
        <f>IF('1 Enterprises'!AA15&gt;0,((AA30/'1 Enterprises'!AA15)),'1 Enterprises'!AA6*AA30*(-1))</f>
        <v>0</v>
      </c>
      <c r="AB31" s="84">
        <f>IF('1 Enterprises'!AB15&gt;0,((AB30/'1 Enterprises'!AB15)),'1 Enterprises'!AB6*AB30*(-1))</f>
        <v>0</v>
      </c>
      <c r="AC31" s="84">
        <f>IF('1 Enterprises'!AC15&gt;0,((AC30/'1 Enterprises'!AC15)),'1 Enterprises'!AC6*AC30*(-1))</f>
        <v>0</v>
      </c>
      <c r="AD31" s="84">
        <f>IF('1 Enterprises'!AD15&gt;0,((AD30/'1 Enterprises'!AD15)),'1 Enterprises'!AD6*AD30*(-1))</f>
        <v>0</v>
      </c>
      <c r="AE31" s="84">
        <f>IF('1 Enterprises'!AE15&gt;0,((AE30/'1 Enterprises'!AE15)),'1 Enterprises'!AE6*AE30*(-1))</f>
        <v>0</v>
      </c>
      <c r="AF31" s="84">
        <f>IF('1 Enterprises'!AF15&gt;0,((AF30/'1 Enterprises'!AF15)),'1 Enterprises'!AF6*AF30*(-1))</f>
        <v>0</v>
      </c>
      <c r="AG31" s="84">
        <f>IF('1 Enterprises'!AG15&gt;0,((AG30/'1 Enterprises'!AG15)),'1 Enterprises'!AG6*AG30*(-1))</f>
        <v>0</v>
      </c>
      <c r="AH31" s="84">
        <f>IF('1 Enterprises'!AH15&gt;0,((AH30/'1 Enterprises'!AH15)),'1 Enterprises'!AH6*AH30*(-1))</f>
        <v>0</v>
      </c>
      <c r="AI31" s="84">
        <f>IF('1 Enterprises'!AI15&gt;0,((AI30/'1 Enterprises'!AI15)),'1 Enterprises'!AI6*AI30*(-1))</f>
        <v>0</v>
      </c>
      <c r="AJ31" s="84">
        <f>IF('1 Enterprises'!AJ15&gt;0,((AJ30/'1 Enterprises'!AJ15)),'1 Enterprises'!AJ6*AJ30*(-1))</f>
        <v>0</v>
      </c>
      <c r="AK31" s="84">
        <f>IF('1 Enterprises'!AK15&gt;0,((AK30/'1 Enterprises'!AK15)),'1 Enterprises'!AK6*AK30*(-1))</f>
        <v>0</v>
      </c>
      <c r="AL31" s="84">
        <f>IF('1 Enterprises'!AL15&gt;0,((AL30/'1 Enterprises'!AL15)),'1 Enterprises'!AL6*AL30*(-1))</f>
        <v>0</v>
      </c>
      <c r="AM31" s="84">
        <f>IF('1 Enterprises'!AM15&gt;0,((AM30/'1 Enterprises'!AM15)),'1 Enterprises'!AM6*AM30*(-1))</f>
        <v>0</v>
      </c>
      <c r="AN31" s="84">
        <f>IF('1 Enterprises'!AN15&gt;0,((AN30/'1 Enterprises'!AN15)),'1 Enterprises'!AN6*AN30*(-1))</f>
        <v>0</v>
      </c>
      <c r="AO31" s="84">
        <f>IF('1 Enterprises'!AO15&gt;0,((AO30/'1 Enterprises'!AO15)),'1 Enterprises'!AO6*AO30*(-1))</f>
        <v>0</v>
      </c>
      <c r="AP31" s="84">
        <f>IF('1 Enterprises'!AP15&gt;0,((AP30/'1 Enterprises'!AP15)),'1 Enterprises'!AP6*AP30*(-1))</f>
        <v>0</v>
      </c>
      <c r="AQ31" s="84">
        <f>IF('1 Enterprises'!AQ15&gt;0,((AQ30/'1 Enterprises'!AQ15)),'1 Enterprises'!AQ6*AQ30*(-1))</f>
        <v>0</v>
      </c>
      <c r="AR31" s="84">
        <f>IF('1 Enterprises'!AR15&gt;0,((AR30/'1 Enterprises'!AR15)),'1 Enterprises'!AR6*AR30*(-1))</f>
        <v>0</v>
      </c>
      <c r="AS31" s="84">
        <f>IF('1 Enterprises'!AS15&gt;0,((AS30/'1 Enterprises'!AS15)),'1 Enterprises'!AS6*AS30*(-1))</f>
        <v>0</v>
      </c>
      <c r="AT31" s="84">
        <f>IF('1 Enterprises'!AT15&gt;0,((AT30/'1 Enterprises'!AT15)),'1 Enterprises'!AT6*AT30*(-1))</f>
        <v>0</v>
      </c>
      <c r="AU31" s="84">
        <f>IF('1 Enterprises'!AU15&gt;0,((AU30/'1 Enterprises'!AU15)),'1 Enterprises'!AU6*AU30*(-1))</f>
        <v>0</v>
      </c>
      <c r="AV31" s="84">
        <f>IF('1 Enterprises'!AV15&gt;0,((AV30/'1 Enterprises'!AV15)),'1 Enterprises'!AV6*AV30*(-1))</f>
        <v>0</v>
      </c>
      <c r="AW31" s="84">
        <f>IF('1 Enterprises'!AW15&gt;0,((AW30/'1 Enterprises'!AW15)),'1 Enterprises'!AW6*AW30*(-1))</f>
        <v>0</v>
      </c>
      <c r="AX31" s="84">
        <f>IF('1 Enterprises'!AX15&gt;0,((AX30/'1 Enterprises'!AX15)),'1 Enterprises'!AX6*AX30*(-1))</f>
        <v>0</v>
      </c>
      <c r="AY31" s="84">
        <f>IF('1 Enterprises'!AY15&gt;0,((AY30/'1 Enterprises'!AY15)),'1 Enterprises'!AY6*AY30*(-1))</f>
        <v>0</v>
      </c>
      <c r="AZ31" s="84">
        <f>IF('1 Enterprises'!AZ15&gt;0,((AZ30/'1 Enterprises'!AZ15)),'1 Enterprises'!AZ6*AZ30*(-1))</f>
        <v>0</v>
      </c>
      <c r="BA31" s="84">
        <f>IF('1 Enterprises'!BA15&gt;0,((BA30/'1 Enterprises'!BA15)),'1 Enterprises'!BA6*BA30*(-1))</f>
        <v>0</v>
      </c>
    </row>
    <row r="32" spans="2:53" ht="12.75">
      <c r="B32" s="63" t="s">
        <v>235</v>
      </c>
      <c r="C32" s="1"/>
      <c r="D32" s="84">
        <f>'1 Enterprises'!D17-'8 Cost of Production'!D31</f>
        <v>0</v>
      </c>
      <c r="E32" s="84">
        <f>'1 Enterprises'!E17-'8 Cost of Production'!E31</f>
        <v>0</v>
      </c>
      <c r="F32" s="84">
        <f>'1 Enterprises'!F17-'8 Cost of Production'!F31</f>
        <v>0</v>
      </c>
      <c r="G32" s="84">
        <f>'1 Enterprises'!G17-'8 Cost of Production'!G31</f>
        <v>0</v>
      </c>
      <c r="H32" s="84">
        <f>'1 Enterprises'!H17-'8 Cost of Production'!H31</f>
        <v>0</v>
      </c>
      <c r="I32" s="84">
        <f>'1 Enterprises'!I17-'8 Cost of Production'!I31</f>
        <v>0</v>
      </c>
      <c r="J32" s="84">
        <f>'1 Enterprises'!J17-'8 Cost of Production'!J31</f>
        <v>0</v>
      </c>
      <c r="K32" s="84">
        <f>'1 Enterprises'!K17-'8 Cost of Production'!K31</f>
        <v>0</v>
      </c>
      <c r="L32" s="84">
        <f>'1 Enterprises'!L17-'8 Cost of Production'!L31</f>
        <v>0</v>
      </c>
      <c r="M32" s="84">
        <f>'1 Enterprises'!M17-'8 Cost of Production'!M31</f>
        <v>0</v>
      </c>
      <c r="N32" s="84">
        <f>'1 Enterprises'!N17-'8 Cost of Production'!N31</f>
        <v>0</v>
      </c>
      <c r="O32" s="84">
        <f>'1 Enterprises'!O17-'8 Cost of Production'!O31</f>
        <v>0</v>
      </c>
      <c r="P32" s="84">
        <f>'1 Enterprises'!P17-'8 Cost of Production'!P31</f>
        <v>0</v>
      </c>
      <c r="Q32" s="84">
        <f>'1 Enterprises'!Q17-'8 Cost of Production'!Q31</f>
        <v>0</v>
      </c>
      <c r="R32" s="84">
        <f>'1 Enterprises'!R17-'8 Cost of Production'!R31</f>
        <v>0</v>
      </c>
      <c r="S32" s="84">
        <f>'1 Enterprises'!S17-'8 Cost of Production'!S31</f>
        <v>0</v>
      </c>
      <c r="T32" s="84">
        <f>'1 Enterprises'!T17-'8 Cost of Production'!T31</f>
        <v>0</v>
      </c>
      <c r="U32" s="84">
        <f>'1 Enterprises'!U17-'8 Cost of Production'!U31</f>
        <v>0</v>
      </c>
      <c r="V32" s="84">
        <f>'1 Enterprises'!V17-'8 Cost of Production'!V31</f>
        <v>0</v>
      </c>
      <c r="W32" s="84">
        <f>'1 Enterprises'!W17-'8 Cost of Production'!W31</f>
        <v>0</v>
      </c>
      <c r="X32" s="84">
        <f>'1 Enterprises'!X17-'8 Cost of Production'!X31</f>
        <v>0</v>
      </c>
      <c r="Y32" s="84">
        <f>'1 Enterprises'!Y17-'8 Cost of Production'!Y31</f>
        <v>0</v>
      </c>
      <c r="Z32" s="84">
        <f>'1 Enterprises'!Z17-'8 Cost of Production'!Z31</f>
        <v>0</v>
      </c>
      <c r="AA32" s="84">
        <f>'1 Enterprises'!AA17-'8 Cost of Production'!AA31</f>
        <v>0</v>
      </c>
      <c r="AB32" s="84">
        <f>'1 Enterprises'!AB17-'8 Cost of Production'!AB31</f>
        <v>0</v>
      </c>
      <c r="AC32" s="84">
        <f>'1 Enterprises'!AC17-'8 Cost of Production'!AC31</f>
        <v>0</v>
      </c>
      <c r="AD32" s="84">
        <f>'1 Enterprises'!AD17-'8 Cost of Production'!AD31</f>
        <v>0</v>
      </c>
      <c r="AE32" s="84">
        <f>'1 Enterprises'!AE17-'8 Cost of Production'!AE31</f>
        <v>0</v>
      </c>
      <c r="AF32" s="84">
        <f>'1 Enterprises'!AF17-'8 Cost of Production'!AF31</f>
        <v>0</v>
      </c>
      <c r="AG32" s="84">
        <f>'1 Enterprises'!AG17-'8 Cost of Production'!AG31</f>
        <v>0</v>
      </c>
      <c r="AH32" s="84">
        <f>'1 Enterprises'!AH17-'8 Cost of Production'!AH31</f>
        <v>0</v>
      </c>
      <c r="AI32" s="84">
        <f>'1 Enterprises'!AI17-'8 Cost of Production'!AI31</f>
        <v>0</v>
      </c>
      <c r="AJ32" s="84">
        <f>'1 Enterprises'!AJ17-'8 Cost of Production'!AJ31</f>
        <v>0</v>
      </c>
      <c r="AK32" s="84">
        <f>'1 Enterprises'!AK17-'8 Cost of Production'!AK31</f>
        <v>0</v>
      </c>
      <c r="AL32" s="84">
        <f>'1 Enterprises'!AL17-'8 Cost of Production'!AL31</f>
        <v>0</v>
      </c>
      <c r="AM32" s="84">
        <f>'1 Enterprises'!AM17-'8 Cost of Production'!AM31</f>
        <v>0</v>
      </c>
      <c r="AN32" s="84">
        <f>'1 Enterprises'!AN17-'8 Cost of Production'!AN31</f>
        <v>0</v>
      </c>
      <c r="AO32" s="84">
        <f>'1 Enterprises'!AO17-'8 Cost of Production'!AO31</f>
        <v>0</v>
      </c>
      <c r="AP32" s="84">
        <f>'1 Enterprises'!AP17-'8 Cost of Production'!AP31</f>
        <v>0</v>
      </c>
      <c r="AQ32" s="84">
        <f>'1 Enterprises'!AQ17-'8 Cost of Production'!AQ31</f>
        <v>0</v>
      </c>
      <c r="AR32" s="84">
        <f>'1 Enterprises'!AR17-'8 Cost of Production'!AR31</f>
        <v>0</v>
      </c>
      <c r="AS32" s="84">
        <f>'1 Enterprises'!AS17-'8 Cost of Production'!AS31</f>
        <v>0</v>
      </c>
      <c r="AT32" s="84">
        <f>'1 Enterprises'!AT17-'8 Cost of Production'!AT31</f>
        <v>0</v>
      </c>
      <c r="AU32" s="84">
        <f>'1 Enterprises'!AU17-'8 Cost of Production'!AU31</f>
        <v>0</v>
      </c>
      <c r="AV32" s="84">
        <f>'1 Enterprises'!AV17-'8 Cost of Production'!AV31</f>
        <v>0</v>
      </c>
      <c r="AW32" s="84">
        <f>'1 Enterprises'!AW17-'8 Cost of Production'!AW31</f>
        <v>0</v>
      </c>
      <c r="AX32" s="84">
        <f>'1 Enterprises'!AX17-'8 Cost of Production'!AX31</f>
        <v>0</v>
      </c>
      <c r="AY32" s="84">
        <f>'1 Enterprises'!AY17-'8 Cost of Production'!AY31</f>
        <v>0</v>
      </c>
      <c r="AZ32" s="84">
        <f>'1 Enterprises'!AZ17-'8 Cost of Production'!AZ31</f>
        <v>0</v>
      </c>
      <c r="BA32" s="84">
        <f>'1 Enterprises'!BA17-'8 Cost of Production'!BA31</f>
        <v>0</v>
      </c>
    </row>
    <row r="33" spans="2:28" ht="12.75">
      <c r="B33" s="63"/>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53" s="41" customFormat="1" ht="13.5" thickBot="1">
      <c r="B34" s="64"/>
      <c r="C34" s="38"/>
      <c r="D34" s="52">
        <f>'8 Cost of Production'!D80</f>
        <v>0</v>
      </c>
      <c r="E34" s="52">
        <f>'8 Cost of Production'!E80</f>
        <v>0</v>
      </c>
      <c r="F34" s="52">
        <f>'8 Cost of Production'!F80</f>
        <v>0</v>
      </c>
      <c r="G34" s="52">
        <f>'8 Cost of Production'!G80</f>
        <v>0</v>
      </c>
      <c r="H34" s="52">
        <f>'8 Cost of Production'!H80</f>
        <v>0</v>
      </c>
      <c r="I34" s="52">
        <f>'8 Cost of Production'!I80</f>
        <v>0</v>
      </c>
      <c r="J34" s="52">
        <f>'8 Cost of Production'!J80</f>
        <v>0</v>
      </c>
      <c r="K34" s="52">
        <f>'8 Cost of Production'!K80</f>
        <v>0</v>
      </c>
      <c r="L34" s="52">
        <f>'8 Cost of Production'!L80</f>
        <v>0</v>
      </c>
      <c r="M34" s="52">
        <f>'8 Cost of Production'!M80</f>
        <v>0</v>
      </c>
      <c r="N34" s="52">
        <f>'8 Cost of Production'!N80</f>
        <v>0</v>
      </c>
      <c r="O34" s="52">
        <f>'8 Cost of Production'!O80</f>
        <v>0</v>
      </c>
      <c r="P34" s="52">
        <f>'8 Cost of Production'!P80</f>
        <v>0</v>
      </c>
      <c r="Q34" s="52">
        <f>'8 Cost of Production'!Q80</f>
        <v>0</v>
      </c>
      <c r="R34" s="52">
        <f>'8 Cost of Production'!R80</f>
        <v>0</v>
      </c>
      <c r="S34" s="52">
        <f>'8 Cost of Production'!S80</f>
        <v>0</v>
      </c>
      <c r="T34" s="52">
        <f>'8 Cost of Production'!T80</f>
        <v>0</v>
      </c>
      <c r="U34" s="52">
        <f>'8 Cost of Production'!U80</f>
        <v>0</v>
      </c>
      <c r="V34" s="52">
        <f>'8 Cost of Production'!V80</f>
        <v>0</v>
      </c>
      <c r="W34" s="52">
        <f>'8 Cost of Production'!W80</f>
        <v>0</v>
      </c>
      <c r="X34" s="52">
        <f>'8 Cost of Production'!X80</f>
        <v>0</v>
      </c>
      <c r="Y34" s="52">
        <f>'8 Cost of Production'!Y80</f>
        <v>0</v>
      </c>
      <c r="Z34" s="52">
        <f>'8 Cost of Production'!Z80</f>
        <v>0</v>
      </c>
      <c r="AA34" s="52">
        <f>'8 Cost of Production'!AA80</f>
        <v>0</v>
      </c>
      <c r="AB34" s="52">
        <f>'8 Cost of Production'!AB80</f>
        <v>0</v>
      </c>
      <c r="AC34" s="52">
        <f>'8 Cost of Production'!AC80</f>
        <v>0</v>
      </c>
      <c r="AD34" s="52">
        <f>'8 Cost of Production'!AD80</f>
        <v>0</v>
      </c>
      <c r="AE34" s="52">
        <f>'8 Cost of Production'!AE80</f>
        <v>0</v>
      </c>
      <c r="AF34" s="52">
        <f>'8 Cost of Production'!AF80</f>
        <v>0</v>
      </c>
      <c r="AG34" s="52">
        <f>'8 Cost of Production'!AG80</f>
        <v>0</v>
      </c>
      <c r="AH34" s="52">
        <f>'8 Cost of Production'!AH80</f>
        <v>0</v>
      </c>
      <c r="AI34" s="52">
        <f>'8 Cost of Production'!AI80</f>
        <v>0</v>
      </c>
      <c r="AJ34" s="52">
        <f>'8 Cost of Production'!AJ80</f>
        <v>0</v>
      </c>
      <c r="AK34" s="52">
        <f>'8 Cost of Production'!AK80</f>
        <v>0</v>
      </c>
      <c r="AL34" s="52">
        <f>'8 Cost of Production'!AL80</f>
        <v>0</v>
      </c>
      <c r="AM34" s="52">
        <f>'8 Cost of Production'!AM80</f>
        <v>0</v>
      </c>
      <c r="AN34" s="52">
        <f>'8 Cost of Production'!AN80</f>
        <v>0</v>
      </c>
      <c r="AO34" s="52">
        <f>'8 Cost of Production'!AO80</f>
        <v>0</v>
      </c>
      <c r="AP34" s="52">
        <f>'8 Cost of Production'!AP80</f>
        <v>0</v>
      </c>
      <c r="AQ34" s="52">
        <f>'8 Cost of Production'!AQ80</f>
        <v>0</v>
      </c>
      <c r="AR34" s="52">
        <f>'8 Cost of Production'!AR80</f>
        <v>0</v>
      </c>
      <c r="AS34" s="52">
        <f>'8 Cost of Production'!AS80</f>
        <v>0</v>
      </c>
      <c r="AT34" s="52">
        <f>'8 Cost of Production'!AT80</f>
        <v>0</v>
      </c>
      <c r="AU34" s="52">
        <f>'8 Cost of Production'!AU80</f>
        <v>0</v>
      </c>
      <c r="AV34" s="52">
        <f>'8 Cost of Production'!AV80</f>
        <v>0</v>
      </c>
      <c r="AW34" s="52">
        <f>'8 Cost of Production'!AW80</f>
        <v>0</v>
      </c>
      <c r="AX34" s="52">
        <f>'8 Cost of Production'!AX80</f>
        <v>0</v>
      </c>
      <c r="AY34" s="52">
        <f>'8 Cost of Production'!AY80</f>
        <v>0</v>
      </c>
      <c r="AZ34" s="52">
        <f>'8 Cost of Production'!AZ80</f>
        <v>0</v>
      </c>
      <c r="BA34" s="52">
        <f>'8 Cost of Production'!BA80</f>
        <v>0</v>
      </c>
    </row>
    <row r="35" spans="2:53" ht="12.75">
      <c r="B35" s="63" t="s">
        <v>109</v>
      </c>
      <c r="C35" s="1"/>
      <c r="D35" s="46">
        <f>'1 Enterprises'!D6*'1 Enterprises'!D15</f>
        <v>0</v>
      </c>
      <c r="E35" s="46">
        <f>'1 Enterprises'!E6*'1 Enterprises'!E15</f>
        <v>0</v>
      </c>
      <c r="F35" s="46">
        <f>'1 Enterprises'!F6*'1 Enterprises'!F15</f>
        <v>0</v>
      </c>
      <c r="G35" s="46">
        <f>'1 Enterprises'!G6*'1 Enterprises'!G15</f>
        <v>0</v>
      </c>
      <c r="H35" s="46">
        <f>'1 Enterprises'!H6*'1 Enterprises'!H15</f>
        <v>0</v>
      </c>
      <c r="I35" s="46">
        <f>'1 Enterprises'!I6*'1 Enterprises'!I15</f>
        <v>0</v>
      </c>
      <c r="J35" s="46">
        <f>'1 Enterprises'!J6*'1 Enterprises'!J15</f>
        <v>0</v>
      </c>
      <c r="K35" s="46">
        <f>'1 Enterprises'!K6*'1 Enterprises'!K15</f>
        <v>0</v>
      </c>
      <c r="L35" s="46">
        <f>'1 Enterprises'!L6*'1 Enterprises'!L15</f>
        <v>0</v>
      </c>
      <c r="M35" s="46">
        <f>'1 Enterprises'!M6*'1 Enterprises'!M15</f>
        <v>0</v>
      </c>
      <c r="N35" s="46">
        <f>'1 Enterprises'!N6*'1 Enterprises'!N15</f>
        <v>0</v>
      </c>
      <c r="O35" s="46">
        <f>'1 Enterprises'!O6*'1 Enterprises'!O15</f>
        <v>0</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c r="AC35" s="46">
        <f>'1 Enterprises'!AC6*'1 Enterprises'!AC15</f>
        <v>0</v>
      </c>
      <c r="AD35" s="46">
        <f>'1 Enterprises'!AD6*'1 Enterprises'!AD15</f>
        <v>0</v>
      </c>
      <c r="AE35" s="46">
        <f>'1 Enterprises'!AE6*'1 Enterprises'!AE15</f>
        <v>0</v>
      </c>
      <c r="AF35" s="46">
        <f>'1 Enterprises'!AF6*'1 Enterprises'!AF15</f>
        <v>0</v>
      </c>
      <c r="AG35" s="46">
        <f>'1 Enterprises'!AG6*'1 Enterprises'!AG15</f>
        <v>0</v>
      </c>
      <c r="AH35" s="46">
        <f>'1 Enterprises'!AH6*'1 Enterprises'!AH15</f>
        <v>0</v>
      </c>
      <c r="AI35" s="46">
        <f>'1 Enterprises'!AI6*'1 Enterprises'!AI15</f>
        <v>0</v>
      </c>
      <c r="AJ35" s="46">
        <f>'1 Enterprises'!AJ6*'1 Enterprises'!AJ15</f>
        <v>0</v>
      </c>
      <c r="AK35" s="46">
        <f>'1 Enterprises'!AK6*'1 Enterprises'!AK15</f>
        <v>0</v>
      </c>
      <c r="AL35" s="46">
        <f>'1 Enterprises'!AL6*'1 Enterprises'!AL15</f>
        <v>0</v>
      </c>
      <c r="AM35" s="46">
        <f>'1 Enterprises'!AM6*'1 Enterprises'!AM15</f>
        <v>0</v>
      </c>
      <c r="AN35" s="46">
        <f>'1 Enterprises'!AN6*'1 Enterprises'!AN15</f>
        <v>0</v>
      </c>
      <c r="AO35" s="46">
        <f>'1 Enterprises'!AO6*'1 Enterprises'!AO15</f>
        <v>0</v>
      </c>
      <c r="AP35" s="46">
        <f>'1 Enterprises'!AP6*'1 Enterprises'!AP15</f>
        <v>0</v>
      </c>
      <c r="AQ35" s="46">
        <f>'1 Enterprises'!AQ6*'1 Enterprises'!AQ15</f>
        <v>0</v>
      </c>
      <c r="AR35" s="46">
        <f>'1 Enterprises'!AR6*'1 Enterprises'!AR15</f>
        <v>0</v>
      </c>
      <c r="AS35" s="46">
        <f>'1 Enterprises'!AS6*'1 Enterprises'!AS15</f>
        <v>0</v>
      </c>
      <c r="AT35" s="46">
        <f>'1 Enterprises'!AT6*'1 Enterprises'!AT15</f>
        <v>0</v>
      </c>
      <c r="AU35" s="46">
        <f>'1 Enterprises'!AU6*'1 Enterprises'!AU15</f>
        <v>0</v>
      </c>
      <c r="AV35" s="46">
        <f>'1 Enterprises'!AV6*'1 Enterprises'!AV15</f>
        <v>0</v>
      </c>
      <c r="AW35" s="46">
        <f>'1 Enterprises'!AW6*'1 Enterprises'!AW15</f>
        <v>0</v>
      </c>
      <c r="AX35" s="46">
        <f>'1 Enterprises'!AX6*'1 Enterprises'!AX15</f>
        <v>0</v>
      </c>
      <c r="AY35" s="46">
        <f>'1 Enterprises'!AY6*'1 Enterprises'!AY15</f>
        <v>0</v>
      </c>
      <c r="AZ35" s="46">
        <f>'1 Enterprises'!AZ6*'1 Enterprises'!AZ15</f>
        <v>0</v>
      </c>
      <c r="BA35" s="46">
        <f>'1 Enterprises'!BA6*'1 Enterprises'!BA15</f>
        <v>0</v>
      </c>
    </row>
    <row r="36" spans="2:53" ht="12.75">
      <c r="B36" s="63"/>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row>
    <row r="37" spans="2:53" ht="12.75">
      <c r="B37" s="63" t="s">
        <v>150</v>
      </c>
      <c r="C37" s="1"/>
      <c r="D37" s="3">
        <f aca="true" t="shared" si="13" ref="D37:N37">D30</f>
        <v>0</v>
      </c>
      <c r="E37" s="3">
        <f t="shared" si="13"/>
        <v>0</v>
      </c>
      <c r="F37" s="3">
        <f t="shared" si="13"/>
        <v>0</v>
      </c>
      <c r="G37" s="3">
        <f t="shared" si="13"/>
        <v>0</v>
      </c>
      <c r="H37" s="3">
        <f t="shared" si="13"/>
        <v>0</v>
      </c>
      <c r="I37" s="3">
        <f t="shared" si="13"/>
        <v>0</v>
      </c>
      <c r="J37" s="3">
        <f t="shared" si="13"/>
        <v>0</v>
      </c>
      <c r="K37" s="3">
        <f t="shared" si="13"/>
        <v>0</v>
      </c>
      <c r="L37" s="3">
        <f t="shared" si="13"/>
        <v>0</v>
      </c>
      <c r="M37" s="3">
        <f t="shared" si="13"/>
        <v>0</v>
      </c>
      <c r="N37" s="3">
        <f t="shared" si="13"/>
        <v>0</v>
      </c>
      <c r="O37" s="3">
        <f aca="true" t="shared" si="14" ref="O37:AB37">O30</f>
        <v>0</v>
      </c>
      <c r="P37" s="3">
        <f t="shared" si="14"/>
        <v>0</v>
      </c>
      <c r="Q37" s="3">
        <f t="shared" si="14"/>
        <v>0</v>
      </c>
      <c r="R37" s="3">
        <f t="shared" si="14"/>
        <v>0</v>
      </c>
      <c r="S37" s="3">
        <f t="shared" si="14"/>
        <v>0</v>
      </c>
      <c r="T37" s="3">
        <f t="shared" si="14"/>
        <v>0</v>
      </c>
      <c r="U37" s="3">
        <f t="shared" si="14"/>
        <v>0</v>
      </c>
      <c r="V37" s="3">
        <f t="shared" si="14"/>
        <v>0</v>
      </c>
      <c r="W37" s="3">
        <f t="shared" si="14"/>
        <v>0</v>
      </c>
      <c r="X37" s="3">
        <f t="shared" si="14"/>
        <v>0</v>
      </c>
      <c r="Y37" s="3">
        <f t="shared" si="14"/>
        <v>0</v>
      </c>
      <c r="Z37" s="3">
        <f t="shared" si="14"/>
        <v>0</v>
      </c>
      <c r="AA37" s="3">
        <f t="shared" si="14"/>
        <v>0</v>
      </c>
      <c r="AB37" s="3">
        <f t="shared" si="14"/>
        <v>0</v>
      </c>
      <c r="AC37" s="3">
        <f aca="true" t="shared" si="15" ref="AC37:BA37">AC30</f>
        <v>0</v>
      </c>
      <c r="AD37" s="3">
        <f t="shared" si="15"/>
        <v>0</v>
      </c>
      <c r="AE37" s="3">
        <f t="shared" si="15"/>
        <v>0</v>
      </c>
      <c r="AF37" s="3">
        <f t="shared" si="15"/>
        <v>0</v>
      </c>
      <c r="AG37" s="3">
        <f t="shared" si="15"/>
        <v>0</v>
      </c>
      <c r="AH37" s="3">
        <f t="shared" si="15"/>
        <v>0</v>
      </c>
      <c r="AI37" s="3">
        <f t="shared" si="15"/>
        <v>0</v>
      </c>
      <c r="AJ37" s="3">
        <f t="shared" si="15"/>
        <v>0</v>
      </c>
      <c r="AK37" s="3">
        <f t="shared" si="15"/>
        <v>0</v>
      </c>
      <c r="AL37" s="3">
        <f t="shared" si="15"/>
        <v>0</v>
      </c>
      <c r="AM37" s="3">
        <f t="shared" si="15"/>
        <v>0</v>
      </c>
      <c r="AN37" s="3">
        <f t="shared" si="15"/>
        <v>0</v>
      </c>
      <c r="AO37" s="3">
        <f t="shared" si="15"/>
        <v>0</v>
      </c>
      <c r="AP37" s="3">
        <f t="shared" si="15"/>
        <v>0</v>
      </c>
      <c r="AQ37" s="3">
        <f t="shared" si="15"/>
        <v>0</v>
      </c>
      <c r="AR37" s="3">
        <f t="shared" si="15"/>
        <v>0</v>
      </c>
      <c r="AS37" s="3">
        <f t="shared" si="15"/>
        <v>0</v>
      </c>
      <c r="AT37" s="3">
        <f t="shared" si="15"/>
        <v>0</v>
      </c>
      <c r="AU37" s="3">
        <f t="shared" si="15"/>
        <v>0</v>
      </c>
      <c r="AV37" s="3">
        <f t="shared" si="15"/>
        <v>0</v>
      </c>
      <c r="AW37" s="3">
        <f t="shared" si="15"/>
        <v>0</v>
      </c>
      <c r="AX37" s="3">
        <f t="shared" si="15"/>
        <v>0</v>
      </c>
      <c r="AY37" s="3">
        <f t="shared" si="15"/>
        <v>0</v>
      </c>
      <c r="AZ37" s="3">
        <f t="shared" si="15"/>
        <v>0</v>
      </c>
      <c r="BA37" s="3">
        <f t="shared" si="15"/>
        <v>0</v>
      </c>
    </row>
    <row r="38" spans="2:53" ht="12.75">
      <c r="B38" s="63"/>
      <c r="C38" s="1"/>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2:53" ht="12.75">
      <c r="B39" s="63" t="s">
        <v>110</v>
      </c>
      <c r="C39" s="1"/>
      <c r="D39" s="3">
        <f>IF(D35&gt;0,(D30/'1 Enterprises'!D8),0)</f>
        <v>0</v>
      </c>
      <c r="E39" s="3">
        <f>IF(E35&gt;0,(E30/'1 Enterprises'!E8),0)</f>
        <v>0</v>
      </c>
      <c r="F39" s="3">
        <f>IF(F35&gt;0,(F30/'1 Enterprises'!F8),0)</f>
        <v>0</v>
      </c>
      <c r="G39" s="3">
        <f>IF(G35&gt;0,(G30/'1 Enterprises'!G8),0)</f>
        <v>0</v>
      </c>
      <c r="H39" s="3">
        <f>IF(H35&gt;0,(H30/'1 Enterprises'!H8),0)</f>
        <v>0</v>
      </c>
      <c r="I39" s="3">
        <f>IF(I35&gt;0,(I30/'1 Enterprises'!I8),0)</f>
        <v>0</v>
      </c>
      <c r="J39" s="3">
        <f>IF(J35&gt;0,(J30/'1 Enterprises'!J8),0)</f>
        <v>0</v>
      </c>
      <c r="K39" s="3">
        <f>IF(K35&gt;0,(K30/'1 Enterprises'!K8),0)</f>
        <v>0</v>
      </c>
      <c r="L39" s="3">
        <f>IF(L35&gt;0,(L30/'1 Enterprises'!L8),0)</f>
        <v>0</v>
      </c>
      <c r="M39" s="3">
        <f>IF(M35&gt;0,(M30/'1 Enterprises'!M8),0)</f>
        <v>0</v>
      </c>
      <c r="N39" s="3">
        <f>IF(N35&gt;0,(N30/'1 Enterprises'!N8),0)</f>
        <v>0</v>
      </c>
      <c r="O39" s="3">
        <f>IF(O35&gt;0,(O30/'1 Enterprises'!O8),0)</f>
        <v>0</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c r="AC39" s="3">
        <f>IF(AC35&gt;0,(AC30/'1 Enterprises'!AC8),0)</f>
        <v>0</v>
      </c>
      <c r="AD39" s="3">
        <f>IF(AD35&gt;0,(AD30/'1 Enterprises'!AD8),0)</f>
        <v>0</v>
      </c>
      <c r="AE39" s="3">
        <f>IF(AE35&gt;0,(AE30/'1 Enterprises'!AE8),0)</f>
        <v>0</v>
      </c>
      <c r="AF39" s="3">
        <f>IF(AF35&gt;0,(AF30/'1 Enterprises'!AF8),0)</f>
        <v>0</v>
      </c>
      <c r="AG39" s="3">
        <f>IF(AG35&gt;0,(AG30/'1 Enterprises'!AG8),0)</f>
        <v>0</v>
      </c>
      <c r="AH39" s="3">
        <f>IF(AH35&gt;0,(AH30/'1 Enterprises'!AH8),0)</f>
        <v>0</v>
      </c>
      <c r="AI39" s="3">
        <f>IF(AI35&gt;0,(AI30/'1 Enterprises'!AI8),0)</f>
        <v>0</v>
      </c>
      <c r="AJ39" s="3">
        <f>IF(AJ35&gt;0,(AJ30/'1 Enterprises'!AJ8),0)</f>
        <v>0</v>
      </c>
      <c r="AK39" s="3">
        <f>IF(AK35&gt;0,(AK30/'1 Enterprises'!AK8),0)</f>
        <v>0</v>
      </c>
      <c r="AL39" s="3">
        <f>IF(AL35&gt;0,(AL30/'1 Enterprises'!AL8),0)</f>
        <v>0</v>
      </c>
      <c r="AM39" s="3">
        <f>IF(AM35&gt;0,(AM30/'1 Enterprises'!AM8),0)</f>
        <v>0</v>
      </c>
      <c r="AN39" s="3">
        <f>IF(AN35&gt;0,(AN30/'1 Enterprises'!AN8),0)</f>
        <v>0</v>
      </c>
      <c r="AO39" s="3">
        <f>IF(AO35&gt;0,(AO30/'1 Enterprises'!AO8),0)</f>
        <v>0</v>
      </c>
      <c r="AP39" s="3">
        <f>IF(AP35&gt;0,(AP30/'1 Enterprises'!AP8),0)</f>
        <v>0</v>
      </c>
      <c r="AQ39" s="3">
        <f>IF(AQ35&gt;0,(AQ30/'1 Enterprises'!AQ8),0)</f>
        <v>0</v>
      </c>
      <c r="AR39" s="3">
        <f>IF(AR35&gt;0,(AR30/'1 Enterprises'!AR8),0)</f>
        <v>0</v>
      </c>
      <c r="AS39" s="3">
        <f>IF(AS35&gt;0,(AS30/'1 Enterprises'!AS8),0)</f>
        <v>0</v>
      </c>
      <c r="AT39" s="3">
        <f>IF(AT35&gt;0,(AT30/'1 Enterprises'!AT8),0)</f>
        <v>0</v>
      </c>
      <c r="AU39" s="3">
        <f>IF(AU35&gt;0,(AU30/'1 Enterprises'!AU8),0)</f>
        <v>0</v>
      </c>
      <c r="AV39" s="3">
        <f>IF(AV35&gt;0,(AV30/'1 Enterprises'!AV8),0)</f>
        <v>0</v>
      </c>
      <c r="AW39" s="3">
        <f>IF(AW35&gt;0,(AW30/'1 Enterprises'!AW8),0)</f>
        <v>0</v>
      </c>
      <c r="AX39" s="3">
        <f>IF(AX35&gt;0,(AX30/'1 Enterprises'!AX8),0)</f>
        <v>0</v>
      </c>
      <c r="AY39" s="3">
        <f>IF(AY35&gt;0,(AY30/'1 Enterprises'!AY8),0)</f>
        <v>0</v>
      </c>
      <c r="AZ39" s="3">
        <f>IF(AZ35&gt;0,(AZ30/'1 Enterprises'!AZ8),0)</f>
        <v>0</v>
      </c>
      <c r="BA39" s="3">
        <f>IF(BA35&gt;0,(BA30/'1 Enterprises'!BA8),0)</f>
        <v>0</v>
      </c>
    </row>
    <row r="40" spans="2:53" ht="12.75">
      <c r="B40" s="63"/>
      <c r="C40" s="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2:53" ht="12.75">
      <c r="B41" s="63" t="s">
        <v>241</v>
      </c>
      <c r="C41" s="1"/>
      <c r="D41" s="37">
        <f>IF(D37&gt;0,('1 Enterprises'!D6*D37),0)</f>
        <v>0</v>
      </c>
      <c r="E41" s="37">
        <f>IF(E37&gt;0,('1 Enterprises'!E6*E37),0)</f>
        <v>0</v>
      </c>
      <c r="F41" s="37">
        <f>IF(F37&gt;0,('1 Enterprises'!F6*F37),0)</f>
        <v>0</v>
      </c>
      <c r="G41" s="37">
        <f>IF(G37&gt;0,('1 Enterprises'!G6*G37),0)</f>
        <v>0</v>
      </c>
      <c r="H41" s="37">
        <f>IF(H37&gt;0,('1 Enterprises'!H6*H37),0)</f>
        <v>0</v>
      </c>
      <c r="I41" s="37">
        <f>IF(I37&gt;0,('1 Enterprises'!I6*I37),0)</f>
        <v>0</v>
      </c>
      <c r="J41" s="37">
        <f>IF(J37&gt;0,('1 Enterprises'!J6*J37),0)</f>
        <v>0</v>
      </c>
      <c r="K41" s="37">
        <f>IF(K37&gt;0,('1 Enterprises'!K6*K37),0)</f>
        <v>0</v>
      </c>
      <c r="L41" s="37">
        <f>IF(L37&gt;0,('1 Enterprises'!L6*L37),0)</f>
        <v>0</v>
      </c>
      <c r="M41" s="37">
        <f>IF(M37&gt;0,('1 Enterprises'!M6*M37),0)</f>
        <v>0</v>
      </c>
      <c r="N41" s="37">
        <f>IF(N37&gt;0,('1 Enterprises'!N6*N37),0)</f>
        <v>0</v>
      </c>
      <c r="O41" s="37">
        <f>IF(O37&gt;0,('1 Enterprises'!O6*O37),0)</f>
        <v>0</v>
      </c>
      <c r="P41" s="37">
        <f>IF(P37&gt;0,('1 Enterprises'!P6*P37),0)</f>
        <v>0</v>
      </c>
      <c r="Q41" s="37">
        <f>IF(Q37&gt;0,('1 Enterprises'!Q6*Q37),0)</f>
        <v>0</v>
      </c>
      <c r="R41" s="37">
        <f>IF(R37&gt;0,('1 Enterprises'!R6*R37),0)</f>
        <v>0</v>
      </c>
      <c r="S41" s="37">
        <f>IF(S37&gt;0,('1 Enterprises'!S6*S37),0)</f>
        <v>0</v>
      </c>
      <c r="T41" s="37">
        <f>IF(T37&gt;0,('1 Enterprises'!T6*T37),0)</f>
        <v>0</v>
      </c>
      <c r="U41" s="37">
        <f>IF(U37&gt;0,('1 Enterprises'!U6*U37),0)</f>
        <v>0</v>
      </c>
      <c r="V41" s="37">
        <f>IF(V37&gt;0,('1 Enterprises'!V6*V37),0)</f>
        <v>0</v>
      </c>
      <c r="W41" s="37">
        <f>IF(W37&gt;0,('1 Enterprises'!W6*W37),0)</f>
        <v>0</v>
      </c>
      <c r="X41" s="37">
        <f>IF(X37&gt;0,('1 Enterprises'!X6*X37),0)</f>
        <v>0</v>
      </c>
      <c r="Y41" s="37">
        <f>IF(Y37&gt;0,('1 Enterprises'!Y6*Y37),0)</f>
        <v>0</v>
      </c>
      <c r="Z41" s="37">
        <f>IF(Z37&gt;0,('1 Enterprises'!Z6*Z37),0)</f>
        <v>0</v>
      </c>
      <c r="AA41" s="37">
        <f>IF(AA37&gt;0,('1 Enterprises'!AA6*AA37),0)</f>
        <v>0</v>
      </c>
      <c r="AB41" s="37">
        <f>IF(AB37&gt;0,('1 Enterprises'!AB6*AB37),0)</f>
        <v>0</v>
      </c>
      <c r="AC41" s="37">
        <f>IF(AC37&gt;0,('1 Enterprises'!AC6*AC37),0)</f>
        <v>0</v>
      </c>
      <c r="AD41" s="37">
        <f>IF(AD37&gt;0,('1 Enterprises'!AD6*AD37),0)</f>
        <v>0</v>
      </c>
      <c r="AE41" s="37">
        <f>IF(AE37&gt;0,('1 Enterprises'!AE6*AE37),0)</f>
        <v>0</v>
      </c>
      <c r="AF41" s="37">
        <f>IF(AF37&gt;0,('1 Enterprises'!AF6*AF37),0)</f>
        <v>0</v>
      </c>
      <c r="AG41" s="37">
        <f>IF(AG37&gt;0,('1 Enterprises'!AG6*AG37),0)</f>
        <v>0</v>
      </c>
      <c r="AH41" s="37">
        <f>IF(AH37&gt;0,('1 Enterprises'!AH6*AH37),0)</f>
        <v>0</v>
      </c>
      <c r="AI41" s="37">
        <f>IF(AI37&gt;0,('1 Enterprises'!AI6*AI37),0)</f>
        <v>0</v>
      </c>
      <c r="AJ41" s="37">
        <f>IF(AJ37&gt;0,('1 Enterprises'!AJ6*AJ37),0)</f>
        <v>0</v>
      </c>
      <c r="AK41" s="37">
        <f>IF(AK37&gt;0,('1 Enterprises'!AK6*AK37),0)</f>
        <v>0</v>
      </c>
      <c r="AL41" s="37">
        <f>IF(AL37&gt;0,('1 Enterprises'!AL6*AL37),0)</f>
        <v>0</v>
      </c>
      <c r="AM41" s="37">
        <f>IF(AM37&gt;0,('1 Enterprises'!AM6*AM37),0)</f>
        <v>0</v>
      </c>
      <c r="AN41" s="37">
        <f>IF(AN37&gt;0,('1 Enterprises'!AN6*AN37),0)</f>
        <v>0</v>
      </c>
      <c r="AO41" s="37">
        <f>IF(AO37&gt;0,('1 Enterprises'!AO6*AO37),0)</f>
        <v>0</v>
      </c>
      <c r="AP41" s="37">
        <f>IF(AP37&gt;0,('1 Enterprises'!AP6*AP37),0)</f>
        <v>0</v>
      </c>
      <c r="AQ41" s="37">
        <f>IF(AQ37&gt;0,('1 Enterprises'!AQ6*AQ37),0)</f>
        <v>0</v>
      </c>
      <c r="AR41" s="37">
        <f>IF(AR37&gt;0,('1 Enterprises'!AR6*AR37),0)</f>
        <v>0</v>
      </c>
      <c r="AS41" s="37">
        <f>IF(AS37&gt;0,('1 Enterprises'!AS6*AS37),0)</f>
        <v>0</v>
      </c>
      <c r="AT41" s="37">
        <f>IF(AT37&gt;0,('1 Enterprises'!AT6*AT37),0)</f>
        <v>0</v>
      </c>
      <c r="AU41" s="37">
        <f>IF(AU37&gt;0,('1 Enterprises'!AU6*AU37),0)</f>
        <v>0</v>
      </c>
      <c r="AV41" s="37">
        <f>IF(AV37&gt;0,('1 Enterprises'!AV6*AV37),0)</f>
        <v>0</v>
      </c>
      <c r="AW41" s="37">
        <f>IF(AW37&gt;0,('1 Enterprises'!AW6*AW37),0)</f>
        <v>0</v>
      </c>
      <c r="AX41" s="37">
        <f>IF(AX37&gt;0,('1 Enterprises'!AX6*AX37),0)</f>
        <v>0</v>
      </c>
      <c r="AY41" s="37">
        <f>IF(AY37&gt;0,('1 Enterprises'!AY6*AY37),0)</f>
        <v>0</v>
      </c>
      <c r="AZ41" s="37">
        <f>IF(AZ37&gt;0,('1 Enterprises'!AZ6*AZ37),0)</f>
        <v>0</v>
      </c>
      <c r="BA41" s="37">
        <f>IF(BA37&gt;0,('1 Enterprises'!BA6*BA37),0)</f>
        <v>0</v>
      </c>
    </row>
    <row r="42" spans="2:28" ht="12.75">
      <c r="B42" s="63"/>
      <c r="C42" s="1"/>
      <c r="D42" s="107"/>
      <c r="E42" s="33"/>
      <c r="F42" s="33"/>
      <c r="I42" s="2"/>
      <c r="J42" s="2"/>
      <c r="K42" s="2"/>
      <c r="L42" s="2"/>
      <c r="M42" s="2"/>
      <c r="N42" s="2"/>
      <c r="O42" s="2"/>
      <c r="P42" s="2"/>
      <c r="Q42" s="2"/>
      <c r="R42" s="2"/>
      <c r="S42" s="2"/>
      <c r="T42" s="2"/>
      <c r="U42" s="2"/>
      <c r="V42" s="2"/>
      <c r="W42" s="2"/>
      <c r="X42" s="2"/>
      <c r="Y42" s="2"/>
      <c r="Z42" s="2"/>
      <c r="AA42" s="2"/>
      <c r="AB42" s="2"/>
    </row>
    <row r="43" spans="2:28" ht="15.75">
      <c r="B43" s="103" t="s">
        <v>353</v>
      </c>
      <c r="C43" s="9"/>
      <c r="D43" s="216"/>
      <c r="E43" s="33"/>
      <c r="F43" s="33"/>
      <c r="I43" s="2"/>
      <c r="J43" s="2"/>
      <c r="K43" s="2"/>
      <c r="L43" s="2"/>
      <c r="M43" s="2"/>
      <c r="N43" s="2"/>
      <c r="O43" s="2"/>
      <c r="P43" s="2"/>
      <c r="Q43" s="2"/>
      <c r="R43" s="2"/>
      <c r="S43" s="2"/>
      <c r="T43" s="2"/>
      <c r="U43" s="2"/>
      <c r="V43" s="2"/>
      <c r="W43" s="2"/>
      <c r="X43" s="2"/>
      <c r="Y43" s="2"/>
      <c r="Z43" s="2"/>
      <c r="AA43" s="2"/>
      <c r="AB43" s="2"/>
    </row>
    <row r="44" spans="2:28" ht="15">
      <c r="B44" s="63"/>
      <c r="C44" s="197"/>
      <c r="D44" s="213" t="s">
        <v>349</v>
      </c>
      <c r="E44" s="210" t="s">
        <v>233</v>
      </c>
      <c r="F44" s="211" t="s">
        <v>350</v>
      </c>
      <c r="G44" s="212" t="s">
        <v>351</v>
      </c>
      <c r="I44" s="2"/>
      <c r="J44" s="2"/>
      <c r="K44" s="2"/>
      <c r="L44" s="2"/>
      <c r="M44" s="2"/>
      <c r="N44" s="2"/>
      <c r="O44" s="2"/>
      <c r="P44" s="2"/>
      <c r="Q44" s="2"/>
      <c r="R44" s="2"/>
      <c r="S44" s="2"/>
      <c r="T44" s="2"/>
      <c r="U44" s="2"/>
      <c r="V44" s="2"/>
      <c r="W44" s="2"/>
      <c r="X44" s="2"/>
      <c r="Y44" s="2"/>
      <c r="Z44" s="2"/>
      <c r="AA44" s="2"/>
      <c r="AB44" s="2"/>
    </row>
    <row r="45" spans="2:28" ht="12.75">
      <c r="B45" s="66" t="str">
        <f aca="true" t="shared" si="16" ref="B45:B51">B14</f>
        <v> Containers</v>
      </c>
      <c r="D45" s="107">
        <f>'2 Income Statement'!D62</f>
        <v>0</v>
      </c>
      <c r="E45" s="107">
        <f aca="true" t="shared" si="17" ref="E45:E51">BD14</f>
        <v>0</v>
      </c>
      <c r="F45" s="208">
        <f>E45-D45</f>
        <v>0</v>
      </c>
      <c r="G45" s="209">
        <f>IF(D45=0,0,E45/D45)</f>
        <v>0</v>
      </c>
      <c r="I45" s="2"/>
      <c r="J45" s="2"/>
      <c r="K45" s="2"/>
      <c r="L45" s="2"/>
      <c r="M45" s="2"/>
      <c r="N45" s="2"/>
      <c r="O45" s="2"/>
      <c r="P45" s="2"/>
      <c r="Q45" s="2"/>
      <c r="R45" s="2"/>
      <c r="S45" s="2"/>
      <c r="T45" s="2"/>
      <c r="U45" s="2"/>
      <c r="V45" s="2"/>
      <c r="W45" s="2"/>
      <c r="X45" s="2"/>
      <c r="Y45" s="2"/>
      <c r="Z45" s="2"/>
      <c r="AA45" s="2"/>
      <c r="AB45" s="2"/>
    </row>
    <row r="46" spans="2:28" ht="12.75">
      <c r="B46" s="66" t="str">
        <f t="shared" si="16"/>
        <v> Substrate</v>
      </c>
      <c r="D46" s="107">
        <f>'2 Income Statement'!D63</f>
        <v>0</v>
      </c>
      <c r="E46" s="107">
        <f t="shared" si="17"/>
        <v>0</v>
      </c>
      <c r="F46" s="208">
        <f aca="true" t="shared" si="18" ref="F46:F59">E46-D46</f>
        <v>0</v>
      </c>
      <c r="G46" s="209">
        <f aca="true" t="shared" si="19" ref="G46:G58">IF(D46=0,0,E46/D46)</f>
        <v>0</v>
      </c>
      <c r="I46" s="2"/>
      <c r="J46" s="2"/>
      <c r="K46" s="2"/>
      <c r="L46" s="2"/>
      <c r="M46" s="2"/>
      <c r="N46" s="2"/>
      <c r="O46" s="2"/>
      <c r="P46" s="2"/>
      <c r="Q46" s="2"/>
      <c r="R46" s="2"/>
      <c r="S46" s="2"/>
      <c r="T46" s="2"/>
      <c r="U46" s="2"/>
      <c r="V46" s="2"/>
      <c r="W46" s="2"/>
      <c r="X46" s="2"/>
      <c r="Y46" s="2"/>
      <c r="Z46" s="2"/>
      <c r="AA46" s="2"/>
      <c r="AB46" s="2"/>
    </row>
    <row r="47" spans="2:28" ht="12.75">
      <c r="B47" s="66" t="str">
        <f t="shared" si="16"/>
        <v> Liner Cost (Starting plant)</v>
      </c>
      <c r="D47" s="107">
        <f>'2 Income Statement'!D64</f>
        <v>0</v>
      </c>
      <c r="E47" s="107">
        <f t="shared" si="17"/>
        <v>0</v>
      </c>
      <c r="F47" s="208">
        <f t="shared" si="18"/>
        <v>0</v>
      </c>
      <c r="G47" s="209">
        <f t="shared" si="19"/>
        <v>0</v>
      </c>
      <c r="I47" s="2"/>
      <c r="J47" s="2"/>
      <c r="K47" s="2"/>
      <c r="L47" s="2"/>
      <c r="M47" s="2"/>
      <c r="N47" s="2"/>
      <c r="O47" s="2"/>
      <c r="P47" s="2"/>
      <c r="Q47" s="2"/>
      <c r="R47" s="2"/>
      <c r="S47" s="2"/>
      <c r="T47" s="2"/>
      <c r="U47" s="2"/>
      <c r="V47" s="2"/>
      <c r="W47" s="2"/>
      <c r="X47" s="2"/>
      <c r="Y47" s="2"/>
      <c r="Z47" s="2"/>
      <c r="AA47" s="2"/>
      <c r="AB47" s="2"/>
    </row>
    <row r="48" spans="2:28" ht="12.75">
      <c r="B48" s="66" t="str">
        <f t="shared" si="16"/>
        <v> Planting Materials (stake, ties, tags, trellis, etc.)</v>
      </c>
      <c r="D48" s="107">
        <f>'2 Income Statement'!D65</f>
        <v>0</v>
      </c>
      <c r="E48" s="107">
        <f t="shared" si="17"/>
        <v>0</v>
      </c>
      <c r="F48" s="208">
        <f t="shared" si="18"/>
        <v>0</v>
      </c>
      <c r="G48" s="209">
        <f t="shared" si="19"/>
        <v>0</v>
      </c>
      <c r="I48" s="2"/>
      <c r="J48" s="2"/>
      <c r="K48" s="2"/>
      <c r="L48" s="2"/>
      <c r="M48" s="2"/>
      <c r="N48" s="2"/>
      <c r="O48" s="2"/>
      <c r="P48" s="2"/>
      <c r="Q48" s="2"/>
      <c r="R48" s="2"/>
      <c r="S48" s="2"/>
      <c r="T48" s="2"/>
      <c r="U48" s="2"/>
      <c r="V48" s="2"/>
      <c r="W48" s="2"/>
      <c r="X48" s="2"/>
      <c r="Y48" s="2"/>
      <c r="Z48" s="2"/>
      <c r="AA48" s="2"/>
      <c r="AB48" s="2"/>
    </row>
    <row r="49" spans="2:28" ht="12.75">
      <c r="B49" s="66" t="str">
        <f t="shared" si="16"/>
        <v> Fertilizer</v>
      </c>
      <c r="D49" s="107">
        <f>'2 Income Statement'!D66</f>
        <v>0</v>
      </c>
      <c r="E49" s="107">
        <f t="shared" si="17"/>
        <v>0</v>
      </c>
      <c r="F49" s="208">
        <f t="shared" si="18"/>
        <v>0</v>
      </c>
      <c r="G49" s="209">
        <f t="shared" si="19"/>
        <v>0</v>
      </c>
      <c r="I49" s="2"/>
      <c r="J49" s="2"/>
      <c r="K49" s="2"/>
      <c r="L49" s="2"/>
      <c r="M49" s="2"/>
      <c r="N49" s="2"/>
      <c r="O49" s="2"/>
      <c r="P49" s="2"/>
      <c r="Q49" s="2"/>
      <c r="R49" s="2"/>
      <c r="S49" s="2"/>
      <c r="T49" s="2"/>
      <c r="U49" s="2"/>
      <c r="V49" s="2"/>
      <c r="W49" s="2"/>
      <c r="X49" s="2"/>
      <c r="Y49" s="2"/>
      <c r="Z49" s="2"/>
      <c r="AA49" s="2"/>
      <c r="AB49" s="2"/>
    </row>
    <row r="50" spans="2:28" ht="12.75">
      <c r="B50" s="66" t="str">
        <f t="shared" si="16"/>
        <v> Pest Control Chemicals</v>
      </c>
      <c r="D50" s="107">
        <f>'2 Income Statement'!D67</f>
        <v>0</v>
      </c>
      <c r="E50" s="107">
        <f t="shared" si="17"/>
        <v>0</v>
      </c>
      <c r="F50" s="208">
        <f t="shared" si="18"/>
        <v>0</v>
      </c>
      <c r="G50" s="209">
        <f t="shared" si="19"/>
        <v>0</v>
      </c>
      <c r="I50" s="2"/>
      <c r="J50" s="2"/>
      <c r="K50" s="2"/>
      <c r="L50" s="2"/>
      <c r="M50" s="2"/>
      <c r="N50" s="2"/>
      <c r="O50" s="2"/>
      <c r="P50" s="2"/>
      <c r="Q50" s="2"/>
      <c r="R50" s="2"/>
      <c r="S50" s="2"/>
      <c r="T50" s="2"/>
      <c r="U50" s="2"/>
      <c r="V50" s="2"/>
      <c r="W50" s="2"/>
      <c r="X50" s="2"/>
      <c r="Y50" s="2"/>
      <c r="Z50" s="2"/>
      <c r="AA50" s="2"/>
      <c r="AB50" s="2"/>
    </row>
    <row r="51" spans="2:28" ht="12.75">
      <c r="B51" s="66" t="str">
        <f t="shared" si="16"/>
        <v> Labor - Planting</v>
      </c>
      <c r="D51" s="107">
        <f>'2 Income Statement'!D68</f>
        <v>0</v>
      </c>
      <c r="E51" s="107">
        <f t="shared" si="17"/>
        <v>0</v>
      </c>
      <c r="F51" s="208">
        <f t="shared" si="18"/>
        <v>0</v>
      </c>
      <c r="G51" s="209">
        <f t="shared" si="19"/>
        <v>0</v>
      </c>
      <c r="I51" s="2"/>
      <c r="J51" s="2"/>
      <c r="K51" s="2"/>
      <c r="L51" s="2"/>
      <c r="M51" s="2"/>
      <c r="N51" s="2"/>
      <c r="O51" s="2"/>
      <c r="P51" s="2"/>
      <c r="Q51" s="2"/>
      <c r="R51" s="2"/>
      <c r="S51" s="2"/>
      <c r="T51" s="2"/>
      <c r="U51" s="2"/>
      <c r="V51" s="2"/>
      <c r="W51" s="2"/>
      <c r="X51" s="2"/>
      <c r="Y51" s="2"/>
      <c r="Z51" s="2"/>
      <c r="AA51" s="2"/>
      <c r="AB51" s="2"/>
    </row>
    <row r="52" spans="2:28" ht="12.75">
      <c r="B52" s="66" t="str">
        <f aca="true" t="shared" si="20" ref="B52:B58">B22</f>
        <v> Maintenance Labor for Enterprise</v>
      </c>
      <c r="D52" s="107">
        <f>'2 Income Statement'!D69</f>
        <v>0</v>
      </c>
      <c r="E52" s="107">
        <f aca="true" t="shared" si="21" ref="E52:E58">BD22</f>
        <v>0</v>
      </c>
      <c r="F52" s="208">
        <f t="shared" si="18"/>
        <v>0</v>
      </c>
      <c r="G52" s="209">
        <f t="shared" si="19"/>
        <v>0</v>
      </c>
      <c r="I52" s="2"/>
      <c r="J52" s="2"/>
      <c r="K52" s="2"/>
      <c r="L52" s="2"/>
      <c r="M52" s="2"/>
      <c r="N52" s="2"/>
      <c r="O52" s="2"/>
      <c r="P52" s="2"/>
      <c r="Q52" s="2"/>
      <c r="R52" s="2"/>
      <c r="S52" s="2"/>
      <c r="T52" s="2"/>
      <c r="U52" s="2"/>
      <c r="V52" s="2"/>
      <c r="W52" s="2"/>
      <c r="X52" s="2"/>
      <c r="Y52" s="2"/>
      <c r="Z52" s="2"/>
      <c r="AA52" s="2"/>
      <c r="AB52" s="2"/>
    </row>
    <row r="53" spans="2:28" ht="12.75">
      <c r="B53" s="66" t="str">
        <f t="shared" si="20"/>
        <v> Labor - Harvest</v>
      </c>
      <c r="D53" s="107">
        <f>'2 Income Statement'!D70</f>
        <v>0</v>
      </c>
      <c r="E53" s="107">
        <f t="shared" si="21"/>
        <v>0</v>
      </c>
      <c r="F53" s="208">
        <f t="shared" si="18"/>
        <v>0</v>
      </c>
      <c r="G53" s="209">
        <f t="shared" si="19"/>
        <v>0</v>
      </c>
      <c r="I53" s="2"/>
      <c r="J53" s="2"/>
      <c r="K53" s="2"/>
      <c r="L53" s="2"/>
      <c r="M53" s="2"/>
      <c r="N53" s="2"/>
      <c r="O53" s="2"/>
      <c r="P53" s="2"/>
      <c r="Q53" s="2"/>
      <c r="R53" s="2"/>
      <c r="S53" s="2"/>
      <c r="T53" s="2"/>
      <c r="U53" s="2"/>
      <c r="V53" s="2"/>
      <c r="W53" s="2"/>
      <c r="X53" s="2"/>
      <c r="Y53" s="2"/>
      <c r="Z53" s="2"/>
      <c r="AA53" s="2"/>
      <c r="AB53" s="2"/>
    </row>
    <row r="54" spans="2:28" ht="12.75">
      <c r="B54" s="66" t="str">
        <f t="shared" si="20"/>
        <v> Over winter protection</v>
      </c>
      <c r="D54" s="107">
        <f>'2 Income Statement'!D71</f>
        <v>0</v>
      </c>
      <c r="E54" s="107">
        <f t="shared" si="21"/>
        <v>0</v>
      </c>
      <c r="F54" s="208">
        <f t="shared" si="18"/>
        <v>0</v>
      </c>
      <c r="G54" s="209">
        <f t="shared" si="19"/>
        <v>0</v>
      </c>
      <c r="I54" s="2"/>
      <c r="J54" s="2"/>
      <c r="K54" s="2"/>
      <c r="L54" s="2"/>
      <c r="M54" s="2"/>
      <c r="N54" s="2"/>
      <c r="O54" s="2"/>
      <c r="P54" s="2"/>
      <c r="Q54" s="2"/>
      <c r="R54" s="2"/>
      <c r="S54" s="2"/>
      <c r="T54" s="2"/>
      <c r="U54" s="2"/>
      <c r="V54" s="2"/>
      <c r="W54" s="2"/>
      <c r="X54" s="2"/>
      <c r="Y54" s="2"/>
      <c r="Z54" s="2"/>
      <c r="AA54" s="2"/>
      <c r="AB54" s="2"/>
    </row>
    <row r="55" spans="2:28" ht="12.75">
      <c r="B55" s="66" t="str">
        <f t="shared" si="20"/>
        <v> Harvest Materials</v>
      </c>
      <c r="D55" s="107">
        <f>'2 Income Statement'!D72</f>
        <v>0</v>
      </c>
      <c r="E55" s="107">
        <f t="shared" si="21"/>
        <v>0</v>
      </c>
      <c r="F55" s="208">
        <f t="shared" si="18"/>
        <v>0</v>
      </c>
      <c r="G55" s="209">
        <f t="shared" si="19"/>
        <v>0</v>
      </c>
      <c r="I55" s="2"/>
      <c r="J55" s="2"/>
      <c r="K55" s="2"/>
      <c r="L55" s="2"/>
      <c r="M55" s="2"/>
      <c r="N55" s="2"/>
      <c r="O55" s="2"/>
      <c r="P55" s="2"/>
      <c r="Q55" s="2"/>
      <c r="R55" s="2"/>
      <c r="S55" s="2"/>
      <c r="T55" s="2"/>
      <c r="U55" s="2"/>
      <c r="V55" s="2"/>
      <c r="W55" s="2"/>
      <c r="X55" s="2"/>
      <c r="Y55" s="2"/>
      <c r="Z55" s="2"/>
      <c r="AA55" s="2"/>
      <c r="AB55" s="2"/>
    </row>
    <row r="56" spans="2:28" ht="12.75">
      <c r="B56" s="66" t="str">
        <f t="shared" si="20"/>
        <v> Other DC 1</v>
      </c>
      <c r="D56" s="107">
        <f>'2 Income Statement'!D73</f>
        <v>0</v>
      </c>
      <c r="E56" s="107">
        <f t="shared" si="21"/>
        <v>0</v>
      </c>
      <c r="F56" s="208">
        <f t="shared" si="18"/>
        <v>0</v>
      </c>
      <c r="G56" s="209">
        <f t="shared" si="19"/>
        <v>0</v>
      </c>
      <c r="I56" s="2"/>
      <c r="J56" s="2"/>
      <c r="K56" s="2"/>
      <c r="L56" s="2"/>
      <c r="M56" s="2"/>
      <c r="N56" s="2"/>
      <c r="O56" s="2"/>
      <c r="P56" s="2"/>
      <c r="Q56" s="2"/>
      <c r="R56" s="2"/>
      <c r="S56" s="2"/>
      <c r="T56" s="2"/>
      <c r="U56" s="2"/>
      <c r="V56" s="2"/>
      <c r="W56" s="2"/>
      <c r="X56" s="2"/>
      <c r="Y56" s="2"/>
      <c r="Z56" s="2"/>
      <c r="AA56" s="2"/>
      <c r="AB56" s="2"/>
    </row>
    <row r="57" spans="2:28" ht="12.75">
      <c r="B57" s="66" t="str">
        <f t="shared" si="20"/>
        <v> Other DC 2</v>
      </c>
      <c r="D57" s="107">
        <f>'2 Income Statement'!D74</f>
        <v>0</v>
      </c>
      <c r="E57" s="107">
        <f t="shared" si="21"/>
        <v>0</v>
      </c>
      <c r="F57" s="208">
        <f t="shared" si="18"/>
        <v>0</v>
      </c>
      <c r="G57" s="209">
        <f t="shared" si="19"/>
        <v>0</v>
      </c>
      <c r="I57" s="2"/>
      <c r="J57" s="2"/>
      <c r="K57" s="2"/>
      <c r="L57" s="2"/>
      <c r="M57" s="2"/>
      <c r="N57" s="2"/>
      <c r="O57" s="2"/>
      <c r="P57" s="2"/>
      <c r="Q57" s="2"/>
      <c r="R57" s="2"/>
      <c r="S57" s="2"/>
      <c r="T57" s="2"/>
      <c r="U57" s="2"/>
      <c r="V57" s="2"/>
      <c r="W57" s="2"/>
      <c r="X57" s="2"/>
      <c r="Y57" s="2"/>
      <c r="Z57" s="2"/>
      <c r="AA57" s="2"/>
      <c r="AB57" s="2"/>
    </row>
    <row r="58" spans="2:28" ht="12.75">
      <c r="B58" s="214" t="str">
        <f t="shared" si="20"/>
        <v> Other DC 3</v>
      </c>
      <c r="C58" s="215"/>
      <c r="D58" s="216">
        <f>'2 Income Statement'!D75</f>
        <v>0</v>
      </c>
      <c r="E58" s="216">
        <f t="shared" si="21"/>
        <v>0</v>
      </c>
      <c r="F58" s="217">
        <f t="shared" si="18"/>
        <v>0</v>
      </c>
      <c r="G58" s="243">
        <f t="shared" si="19"/>
        <v>0</v>
      </c>
      <c r="I58" s="2"/>
      <c r="J58" s="2"/>
      <c r="K58" s="2"/>
      <c r="L58" s="2"/>
      <c r="M58" s="2"/>
      <c r="N58" s="2"/>
      <c r="O58" s="2"/>
      <c r="P58" s="2"/>
      <c r="Q58" s="2"/>
      <c r="R58" s="2"/>
      <c r="S58" s="2"/>
      <c r="T58" s="2"/>
      <c r="U58" s="2"/>
      <c r="V58" s="2"/>
      <c r="W58" s="2"/>
      <c r="X58" s="2"/>
      <c r="Y58" s="2"/>
      <c r="Z58" s="2"/>
      <c r="AA58" s="2"/>
      <c r="AB58" s="2"/>
    </row>
    <row r="59" spans="2:28" ht="12.75">
      <c r="B59" s="66" t="s">
        <v>352</v>
      </c>
      <c r="D59" s="107">
        <f>SUM(D45:D58)</f>
        <v>0</v>
      </c>
      <c r="E59" s="107">
        <f>SUM(E45:E58)</f>
        <v>0</v>
      </c>
      <c r="F59" s="208">
        <f t="shared" si="18"/>
        <v>0</v>
      </c>
      <c r="G59" s="209">
        <f>IF(D59&gt;0,E59/D59,0)</f>
        <v>0</v>
      </c>
      <c r="I59" s="2"/>
      <c r="J59" s="2"/>
      <c r="K59" s="2"/>
      <c r="L59" s="2"/>
      <c r="M59" s="2"/>
      <c r="N59" s="2"/>
      <c r="O59" s="2"/>
      <c r="P59" s="2"/>
      <c r="Q59" s="2"/>
      <c r="R59" s="2"/>
      <c r="S59" s="2"/>
      <c r="T59" s="2"/>
      <c r="U59" s="2"/>
      <c r="V59" s="2"/>
      <c r="W59" s="2"/>
      <c r="X59" s="2"/>
      <c r="Y59" s="2"/>
      <c r="Z59" s="2"/>
      <c r="AA59" s="2"/>
      <c r="AB59" s="2"/>
    </row>
    <row r="60" spans="2:28" ht="12.75">
      <c r="B60" s="66"/>
      <c r="C60" s="1"/>
      <c r="D60" s="107"/>
      <c r="E60" s="107"/>
      <c r="F60" s="33"/>
      <c r="I60" s="2"/>
      <c r="J60" s="2"/>
      <c r="K60" s="2"/>
      <c r="L60" s="2"/>
      <c r="M60" s="2"/>
      <c r="N60" s="2"/>
      <c r="O60" s="2"/>
      <c r="P60" s="2"/>
      <c r="Q60" s="2"/>
      <c r="R60" s="2"/>
      <c r="S60" s="2"/>
      <c r="T60" s="2"/>
      <c r="U60" s="2"/>
      <c r="V60" s="2"/>
      <c r="W60" s="2"/>
      <c r="X60" s="2"/>
      <c r="Y60" s="2"/>
      <c r="Z60" s="2"/>
      <c r="AA60" s="2"/>
      <c r="AB60" s="2"/>
    </row>
    <row r="61" spans="2:28" ht="12.75">
      <c r="B61" s="65" t="s">
        <v>455</v>
      </c>
      <c r="C61" s="1"/>
      <c r="D61" s="3" t="s">
        <v>159</v>
      </c>
      <c r="E61" s="2"/>
      <c r="F61" s="3"/>
      <c r="G61" s="3"/>
      <c r="H61" s="3"/>
      <c r="I61" s="3"/>
      <c r="J61" s="3"/>
      <c r="K61" s="3"/>
      <c r="L61" s="3"/>
      <c r="M61" s="3"/>
      <c r="N61" s="3"/>
      <c r="O61" s="3"/>
      <c r="P61" s="3"/>
      <c r="Q61" s="3"/>
      <c r="R61" s="3"/>
      <c r="S61" s="3"/>
      <c r="T61" s="3"/>
      <c r="U61" s="3"/>
      <c r="V61" s="3"/>
      <c r="W61" s="3"/>
      <c r="X61" s="3"/>
      <c r="Y61" s="3"/>
      <c r="Z61" s="3"/>
      <c r="AA61" s="3"/>
      <c r="AB61" s="3"/>
    </row>
    <row r="62" spans="2:28" ht="12.75">
      <c r="B62" s="67" t="str">
        <f>'2 Income Statement'!B78</f>
        <v> * Interest </v>
      </c>
      <c r="C62" s="204" t="s">
        <v>332</v>
      </c>
      <c r="D62" s="85">
        <f>'2 Income Statement'!D78-BD29</f>
        <v>0</v>
      </c>
      <c r="E62" s="2" t="s">
        <v>365</v>
      </c>
      <c r="F62" s="6"/>
      <c r="G62" s="6"/>
      <c r="H62" s="6"/>
      <c r="I62" s="6"/>
      <c r="J62" s="6"/>
      <c r="K62" s="6"/>
      <c r="L62" s="6"/>
      <c r="M62" s="6"/>
      <c r="N62" s="6"/>
      <c r="O62" s="6"/>
      <c r="P62" s="6"/>
      <c r="Q62" s="6"/>
      <c r="R62" s="6"/>
      <c r="S62" s="6"/>
      <c r="T62" s="6"/>
      <c r="U62" s="6"/>
      <c r="V62" s="6"/>
      <c r="W62" s="6"/>
      <c r="X62" s="6"/>
      <c r="Y62" s="6"/>
      <c r="Z62" s="6"/>
      <c r="AA62" s="6"/>
      <c r="AB62" s="6"/>
    </row>
    <row r="63" spans="2:28" ht="12.75">
      <c r="B63" s="67" t="str">
        <f>'2 Income Statement'!B79</f>
        <v>  Labor - Management</v>
      </c>
      <c r="C63" s="1"/>
      <c r="D63" s="85">
        <f>'2 Income Statement'!D79</f>
        <v>0</v>
      </c>
      <c r="E63" s="2" t="s">
        <v>160</v>
      </c>
      <c r="F63" s="6"/>
      <c r="G63" s="6"/>
      <c r="H63" s="6"/>
      <c r="I63" s="6"/>
      <c r="J63" s="6"/>
      <c r="K63" s="6"/>
      <c r="L63" s="6"/>
      <c r="M63" s="6"/>
      <c r="N63" s="6"/>
      <c r="O63" s="6"/>
      <c r="P63" s="6"/>
      <c r="Q63" s="6"/>
      <c r="R63" s="6"/>
      <c r="S63" s="6"/>
      <c r="T63" s="6"/>
      <c r="U63" s="6"/>
      <c r="V63" s="6"/>
      <c r="W63" s="6"/>
      <c r="X63" s="6"/>
      <c r="Y63" s="6"/>
      <c r="Z63" s="6"/>
      <c r="AA63" s="6"/>
      <c r="AB63" s="6"/>
    </row>
    <row r="64" spans="2:28" ht="12.75">
      <c r="B64" s="67" t="str">
        <f>'2 Income Statement'!B80</f>
        <v> * Building Rents</v>
      </c>
      <c r="C64" s="1"/>
      <c r="D64" s="85">
        <f>'2 Income Statement'!D80</f>
        <v>0</v>
      </c>
      <c r="E64" s="2" t="s">
        <v>366</v>
      </c>
      <c r="F64" s="6"/>
      <c r="G64" s="6"/>
      <c r="H64" s="6"/>
      <c r="I64" s="6"/>
      <c r="J64" s="6"/>
      <c r="K64" s="6"/>
      <c r="L64" s="6"/>
      <c r="M64" s="6"/>
      <c r="N64" s="6"/>
      <c r="O64" s="6"/>
      <c r="P64" s="6"/>
      <c r="Q64" s="6"/>
      <c r="R64" s="6"/>
      <c r="S64" s="6"/>
      <c r="T64" s="6"/>
      <c r="U64" s="6"/>
      <c r="V64" s="6"/>
      <c r="W64" s="6"/>
      <c r="X64" s="6"/>
      <c r="Y64" s="6"/>
      <c r="Z64" s="6"/>
      <c r="AA64" s="6"/>
      <c r="AB64" s="6"/>
    </row>
    <row r="65" spans="2:28" ht="12.75">
      <c r="B65" s="67" t="str">
        <f>'2 Income Statement'!B81</f>
        <v> * Machinery Leases </v>
      </c>
      <c r="C65" s="1"/>
      <c r="D65" s="85">
        <f>'2 Income Statement'!D81</f>
        <v>0</v>
      </c>
      <c r="E65" s="2" t="s">
        <v>161</v>
      </c>
      <c r="F65" s="6"/>
      <c r="G65" s="6"/>
      <c r="H65" s="6"/>
      <c r="I65" s="6"/>
      <c r="J65" s="6"/>
      <c r="K65" s="6"/>
      <c r="L65" s="6"/>
      <c r="M65" s="6"/>
      <c r="N65" s="6"/>
      <c r="O65" s="6"/>
      <c r="P65" s="6"/>
      <c r="Q65" s="6"/>
      <c r="R65" s="6"/>
      <c r="S65" s="6"/>
      <c r="T65" s="6"/>
      <c r="U65" s="6"/>
      <c r="V65" s="6"/>
      <c r="W65" s="6"/>
      <c r="X65" s="6"/>
      <c r="Y65" s="6"/>
      <c r="Z65" s="6"/>
      <c r="AA65" s="6"/>
      <c r="AB65" s="6"/>
    </row>
    <row r="66" spans="2:28" ht="12.75">
      <c r="B66" s="67" t="str">
        <f>'2 Income Statement'!B82</f>
        <v> * Real Estate Taxes</v>
      </c>
      <c r="C66" s="1"/>
      <c r="D66" s="85">
        <f>'2 Income Statement'!D82</f>
        <v>0</v>
      </c>
      <c r="E66" s="2" t="s">
        <v>162</v>
      </c>
      <c r="F66" s="6"/>
      <c r="G66" s="6"/>
      <c r="H66" s="6"/>
      <c r="I66" s="6"/>
      <c r="J66" s="6"/>
      <c r="K66" s="6"/>
      <c r="L66" s="6"/>
      <c r="M66" s="6"/>
      <c r="N66" s="6"/>
      <c r="O66" s="6"/>
      <c r="P66" s="6"/>
      <c r="Q66" s="6"/>
      <c r="R66" s="6"/>
      <c r="S66" s="6"/>
      <c r="T66" s="6"/>
      <c r="U66" s="6"/>
      <c r="V66" s="6"/>
      <c r="W66" s="6"/>
      <c r="X66" s="6"/>
      <c r="Y66" s="6"/>
      <c r="Z66" s="6"/>
      <c r="AA66" s="6"/>
      <c r="AB66" s="6"/>
    </row>
    <row r="67" spans="2:28" ht="12.75">
      <c r="B67" s="67" t="str">
        <f>'2 Income Statement'!B83</f>
        <v> * Insurance (Non Labor) </v>
      </c>
      <c r="C67" s="1"/>
      <c r="D67" s="85">
        <f>'2 Income Statement'!D83</f>
        <v>0</v>
      </c>
      <c r="E67" s="2" t="s">
        <v>33</v>
      </c>
      <c r="F67" s="6"/>
      <c r="G67" s="6"/>
      <c r="H67" s="6"/>
      <c r="I67" s="6"/>
      <c r="J67" s="6"/>
      <c r="K67" s="6"/>
      <c r="L67" s="6"/>
      <c r="M67" s="6"/>
      <c r="N67" s="6"/>
      <c r="O67" s="6"/>
      <c r="P67" s="6"/>
      <c r="Q67" s="6"/>
      <c r="R67" s="6"/>
      <c r="S67" s="6"/>
      <c r="T67" s="6"/>
      <c r="U67" s="6"/>
      <c r="V67" s="6"/>
      <c r="W67" s="6"/>
      <c r="X67" s="6"/>
      <c r="Y67" s="6"/>
      <c r="Z67" s="6"/>
      <c r="AA67" s="6"/>
      <c r="AB67" s="6"/>
    </row>
    <row r="68" spans="2:28" ht="12.75">
      <c r="B68" s="67" t="str">
        <f>'2 Income Statement'!B84</f>
        <v> * Accounting and Legal Fees</v>
      </c>
      <c r="C68" s="1"/>
      <c r="D68" s="85">
        <f>'2 Income Statement'!D84</f>
        <v>0</v>
      </c>
      <c r="E68" s="2" t="s">
        <v>154</v>
      </c>
      <c r="F68" s="6"/>
      <c r="G68" s="6"/>
      <c r="H68" s="6"/>
      <c r="I68" s="6"/>
      <c r="J68" s="6"/>
      <c r="K68" s="6"/>
      <c r="L68" s="6"/>
      <c r="M68" s="6"/>
      <c r="N68" s="6"/>
      <c r="O68" s="6"/>
      <c r="P68" s="6"/>
      <c r="Q68" s="6"/>
      <c r="R68" s="6"/>
      <c r="S68" s="6"/>
      <c r="T68" s="6"/>
      <c r="U68" s="6"/>
      <c r="V68" s="6"/>
      <c r="W68" s="6"/>
      <c r="X68" s="6"/>
      <c r="Y68" s="6"/>
      <c r="Z68" s="6"/>
      <c r="AA68" s="6"/>
      <c r="AB68" s="6"/>
    </row>
    <row r="69" spans="2:28" ht="12.75">
      <c r="B69" s="67" t="str">
        <f>'2 Income Statement'!B86</f>
        <v> * Fuel</v>
      </c>
      <c r="C69" s="1"/>
      <c r="D69" s="85">
        <f>'2 Income Statement'!D86</f>
        <v>0</v>
      </c>
      <c r="E69" s="2" t="s">
        <v>185</v>
      </c>
      <c r="F69" s="6"/>
      <c r="G69" s="6"/>
      <c r="H69" s="6"/>
      <c r="I69" s="6"/>
      <c r="J69" s="6"/>
      <c r="K69" s="6"/>
      <c r="L69" s="6"/>
      <c r="M69" s="6"/>
      <c r="N69" s="6"/>
      <c r="O69" s="6"/>
      <c r="P69" s="6"/>
      <c r="Q69" s="6"/>
      <c r="R69" s="6"/>
      <c r="S69" s="6"/>
      <c r="T69" s="6"/>
      <c r="U69" s="6"/>
      <c r="V69" s="6"/>
      <c r="W69" s="6"/>
      <c r="X69" s="6"/>
      <c r="Y69" s="6"/>
      <c r="Z69" s="6"/>
      <c r="AA69" s="6"/>
      <c r="AB69" s="6"/>
    </row>
    <row r="70" spans="2:28" ht="12.75">
      <c r="B70" s="67" t="str">
        <f>'2 Income Statement'!B87</f>
        <v> * Repairs</v>
      </c>
      <c r="C70" s="1"/>
      <c r="D70" s="85">
        <f>'2 Income Statement'!D87</f>
        <v>0</v>
      </c>
      <c r="E70" s="2" t="s">
        <v>186</v>
      </c>
      <c r="F70" s="6"/>
      <c r="G70" s="6"/>
      <c r="H70" s="6"/>
      <c r="I70" s="6"/>
      <c r="J70" s="6"/>
      <c r="K70" s="6"/>
      <c r="L70" s="6"/>
      <c r="M70" s="6"/>
      <c r="N70" s="6"/>
      <c r="O70" s="6"/>
      <c r="P70" s="6"/>
      <c r="Q70" s="6"/>
      <c r="R70" s="6"/>
      <c r="S70" s="6"/>
      <c r="T70" s="6"/>
      <c r="U70" s="6"/>
      <c r="V70" s="6"/>
      <c r="W70" s="6"/>
      <c r="X70" s="6"/>
      <c r="Y70" s="6"/>
      <c r="Z70" s="6"/>
      <c r="AA70" s="6"/>
      <c r="AB70" s="6"/>
    </row>
    <row r="71" spans="2:28" ht="12.75">
      <c r="B71" s="67" t="str">
        <f>'2 Income Statement'!B88</f>
        <v> * Utilities</v>
      </c>
      <c r="C71" s="1"/>
      <c r="D71" s="85">
        <f>'2 Income Statement'!D88</f>
        <v>0</v>
      </c>
      <c r="E71" s="2"/>
      <c r="F71" s="6"/>
      <c r="G71" s="6"/>
      <c r="H71" s="6"/>
      <c r="I71" s="6"/>
      <c r="J71" s="6"/>
      <c r="K71" s="6"/>
      <c r="L71" s="6"/>
      <c r="M71" s="6"/>
      <c r="N71" s="6"/>
      <c r="O71" s="6"/>
      <c r="P71" s="6"/>
      <c r="Q71" s="6"/>
      <c r="R71" s="6"/>
      <c r="S71" s="6"/>
      <c r="T71" s="6"/>
      <c r="U71" s="6"/>
      <c r="V71" s="6"/>
      <c r="W71" s="6"/>
      <c r="X71" s="6"/>
      <c r="Y71" s="6"/>
      <c r="Z71" s="6"/>
      <c r="AA71" s="6"/>
      <c r="AB71" s="6"/>
    </row>
    <row r="72" spans="2:28" ht="12.75">
      <c r="B72" s="67" t="str">
        <f>'2 Income Statement'!B89</f>
        <v>a. Other Overhead</v>
      </c>
      <c r="C72" s="1"/>
      <c r="D72" s="85">
        <f>'2 Income Statement'!D89</f>
        <v>0</v>
      </c>
      <c r="E72" s="2"/>
      <c r="F72" s="6"/>
      <c r="G72" s="6"/>
      <c r="H72" s="6"/>
      <c r="I72" s="6"/>
      <c r="J72" s="6"/>
      <c r="K72" s="6"/>
      <c r="L72" s="6"/>
      <c r="M72" s="6"/>
      <c r="N72" s="6"/>
      <c r="O72" s="6"/>
      <c r="P72" s="6"/>
      <c r="Q72" s="6"/>
      <c r="R72" s="6"/>
      <c r="S72" s="6"/>
      <c r="T72" s="6"/>
      <c r="U72" s="6"/>
      <c r="V72" s="6"/>
      <c r="W72" s="6"/>
      <c r="X72" s="6"/>
      <c r="Y72" s="6"/>
      <c r="Z72" s="6"/>
      <c r="AA72" s="6"/>
      <c r="AB72" s="6"/>
    </row>
    <row r="73" spans="2:28" ht="12.75">
      <c r="B73" s="67" t="str">
        <f>'2 Income Statement'!B90</f>
        <v>b. Other Overhead</v>
      </c>
      <c r="C73" s="1"/>
      <c r="D73" s="85">
        <f>'2 Income Statement'!D90</f>
        <v>0</v>
      </c>
      <c r="E73" s="2"/>
      <c r="F73" s="6"/>
      <c r="G73" s="6"/>
      <c r="H73" s="6"/>
      <c r="I73" s="6"/>
      <c r="J73" s="6"/>
      <c r="K73" s="6"/>
      <c r="L73" s="6"/>
      <c r="M73" s="6"/>
      <c r="N73" s="6"/>
      <c r="O73" s="6"/>
      <c r="P73" s="6"/>
      <c r="Q73" s="6"/>
      <c r="R73" s="6"/>
      <c r="S73" s="6"/>
      <c r="T73" s="6"/>
      <c r="U73" s="6"/>
      <c r="V73" s="6"/>
      <c r="W73" s="6"/>
      <c r="X73" s="6"/>
      <c r="Y73" s="6"/>
      <c r="Z73" s="6"/>
      <c r="AA73" s="6"/>
      <c r="AB73" s="6"/>
    </row>
    <row r="74" spans="2:28" ht="12.75">
      <c r="B74" s="67" t="str">
        <f>'2 Income Statement'!B85</f>
        <v> * Depreciation</v>
      </c>
      <c r="C74" s="1"/>
      <c r="D74" s="85">
        <f>'2 Income Statement'!D85</f>
        <v>0</v>
      </c>
      <c r="E74" s="2"/>
      <c r="F74" s="6"/>
      <c r="G74" s="6"/>
      <c r="H74" s="6"/>
      <c r="I74" s="6"/>
      <c r="J74" s="6"/>
      <c r="K74" s="6"/>
      <c r="L74" s="6"/>
      <c r="M74" s="6"/>
      <c r="N74" s="6"/>
      <c r="O74" s="6"/>
      <c r="P74" s="6"/>
      <c r="Q74" s="6"/>
      <c r="R74" s="6"/>
      <c r="S74" s="6"/>
      <c r="T74" s="6"/>
      <c r="U74" s="6"/>
      <c r="V74" s="6"/>
      <c r="W74" s="6"/>
      <c r="X74" s="6"/>
      <c r="Y74" s="6"/>
      <c r="Z74" s="6"/>
      <c r="AA74" s="6"/>
      <c r="AB74" s="6"/>
    </row>
    <row r="75" spans="2:28" ht="12.75">
      <c r="B75" s="63" t="s">
        <v>236</v>
      </c>
      <c r="C75" s="1"/>
      <c r="D75" s="85">
        <f>SUM(D62:D74)</f>
        <v>0</v>
      </c>
      <c r="E75" s="2"/>
      <c r="F75" s="6"/>
      <c r="G75" s="6"/>
      <c r="H75" s="6"/>
      <c r="I75" s="6"/>
      <c r="J75" s="6"/>
      <c r="K75" s="6"/>
      <c r="L75" s="6"/>
      <c r="M75" s="6"/>
      <c r="N75" s="6"/>
      <c r="O75" s="6"/>
      <c r="P75" s="6"/>
      <c r="Q75" s="6"/>
      <c r="R75" s="6"/>
      <c r="S75" s="6"/>
      <c r="T75" s="6"/>
      <c r="U75" s="6"/>
      <c r="V75" s="6"/>
      <c r="W75" s="6"/>
      <c r="X75" s="6"/>
      <c r="Y75" s="6"/>
      <c r="Z75" s="6"/>
      <c r="AA75" s="6"/>
      <c r="AB75" s="6"/>
    </row>
    <row r="76" spans="2:28" ht="12.75">
      <c r="B76" s="63"/>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28" ht="15">
      <c r="B77" s="63" t="s">
        <v>251</v>
      </c>
      <c r="C77" s="1"/>
      <c r="D77" s="143"/>
      <c r="E77" s="2" t="s">
        <v>341</v>
      </c>
      <c r="F77" s="2"/>
      <c r="G77" s="6"/>
      <c r="H77" s="6"/>
      <c r="I77" s="6"/>
      <c r="J77" s="6"/>
      <c r="K77" s="6"/>
      <c r="L77" s="6"/>
      <c r="M77" s="6"/>
      <c r="N77" s="6"/>
      <c r="O77" s="6"/>
      <c r="P77" s="6"/>
      <c r="Q77" s="6"/>
      <c r="R77" s="6"/>
      <c r="S77" s="6"/>
      <c r="T77" s="6"/>
      <c r="U77" s="6"/>
      <c r="V77" s="6"/>
      <c r="W77" s="6"/>
      <c r="X77" s="6"/>
      <c r="Y77" s="6"/>
      <c r="Z77" s="6"/>
      <c r="AA77" s="6"/>
      <c r="AB77" s="6"/>
    </row>
    <row r="78" spans="2:28" ht="15">
      <c r="B78" s="63" t="s">
        <v>147</v>
      </c>
      <c r="C78" s="1"/>
      <c r="D78" s="143"/>
      <c r="E78" s="2" t="s">
        <v>342</v>
      </c>
      <c r="F78" s="2"/>
      <c r="G78" s="6"/>
      <c r="H78" s="6"/>
      <c r="I78" s="6"/>
      <c r="J78" s="6"/>
      <c r="K78" s="6"/>
      <c r="L78" s="6"/>
      <c r="M78" s="6"/>
      <c r="N78" s="6"/>
      <c r="O78" s="6"/>
      <c r="P78" s="6"/>
      <c r="Q78" s="6"/>
      <c r="R78" s="6"/>
      <c r="S78" s="6"/>
      <c r="T78" s="6"/>
      <c r="U78" s="6"/>
      <c r="V78" s="6"/>
      <c r="W78" s="6"/>
      <c r="X78" s="6"/>
      <c r="Y78" s="6"/>
      <c r="Z78" s="6"/>
      <c r="AA78" s="6"/>
      <c r="AB78" s="6"/>
    </row>
    <row r="79" spans="2:28" ht="12.75">
      <c r="B79" s="63" t="s">
        <v>148</v>
      </c>
      <c r="C79" s="1"/>
      <c r="D79" s="37">
        <f>SUM(D75:D78)</f>
        <v>0</v>
      </c>
      <c r="E79" s="6"/>
      <c r="F79" s="6"/>
      <c r="G79" s="6"/>
      <c r="H79" s="6"/>
      <c r="I79" s="6"/>
      <c r="J79" s="6"/>
      <c r="K79" s="6"/>
      <c r="L79" s="6"/>
      <c r="M79" s="6"/>
      <c r="N79" s="6"/>
      <c r="O79" s="6"/>
      <c r="P79" s="6"/>
      <c r="Q79" s="6"/>
      <c r="R79" s="6"/>
      <c r="S79" s="6"/>
      <c r="T79" s="6"/>
      <c r="U79" s="6"/>
      <c r="V79" s="6"/>
      <c r="W79" s="6"/>
      <c r="X79" s="6"/>
      <c r="Y79" s="6"/>
      <c r="Z79" s="6"/>
      <c r="AA79" s="6"/>
      <c r="AB79" s="6"/>
    </row>
    <row r="80" spans="2:53" ht="13.5" thickBot="1">
      <c r="B80" s="64"/>
      <c r="C80" s="38"/>
      <c r="D80" s="51">
        <f>'1 Enterprises'!D5</f>
        <v>0</v>
      </c>
      <c r="E80" s="51">
        <f>'1 Enterprises'!E5</f>
        <v>0</v>
      </c>
      <c r="F80" s="51">
        <f>'1 Enterprises'!F5</f>
        <v>0</v>
      </c>
      <c r="G80" s="51">
        <f>'1 Enterprises'!G5</f>
        <v>0</v>
      </c>
      <c r="H80" s="51">
        <f>'1 Enterprises'!H5</f>
        <v>0</v>
      </c>
      <c r="I80" s="51">
        <f>'1 Enterprises'!I5</f>
        <v>0</v>
      </c>
      <c r="J80" s="51">
        <f>'1 Enterprises'!J5</f>
        <v>0</v>
      </c>
      <c r="K80" s="51">
        <f>'1 Enterprises'!K5</f>
        <v>0</v>
      </c>
      <c r="L80" s="51">
        <f>'1 Enterprises'!L5</f>
        <v>0</v>
      </c>
      <c r="M80" s="51">
        <f>'1 Enterprises'!M5</f>
        <v>0</v>
      </c>
      <c r="N80" s="51">
        <f>'1 Enterprises'!N5</f>
        <v>0</v>
      </c>
      <c r="O80" s="51">
        <f>'1 Enterprises'!O5</f>
        <v>0</v>
      </c>
      <c r="P80" s="51">
        <f>'1 Enterprises'!P5</f>
        <v>0</v>
      </c>
      <c r="Q80" s="51">
        <f>'1 Enterprises'!Q5</f>
        <v>0</v>
      </c>
      <c r="R80" s="51">
        <f>'1 Enterprises'!R5</f>
        <v>0</v>
      </c>
      <c r="S80" s="51">
        <f>'1 Enterprises'!S5</f>
        <v>0</v>
      </c>
      <c r="T80" s="51">
        <f>'1 Enterprises'!T5</f>
        <v>0</v>
      </c>
      <c r="U80" s="51">
        <f>'1 Enterprises'!U5</f>
        <v>0</v>
      </c>
      <c r="V80" s="51">
        <f>'1 Enterprises'!V5</f>
        <v>0</v>
      </c>
      <c r="W80" s="51">
        <f>'1 Enterprises'!W5</f>
        <v>0</v>
      </c>
      <c r="X80" s="51">
        <f>'1 Enterprises'!X5</f>
        <v>0</v>
      </c>
      <c r="Y80" s="51">
        <f>'1 Enterprises'!Y5</f>
        <v>0</v>
      </c>
      <c r="Z80" s="51">
        <f>'1 Enterprises'!Z5</f>
        <v>0</v>
      </c>
      <c r="AA80" s="51">
        <f>'1 Enterprises'!AA5</f>
        <v>0</v>
      </c>
      <c r="AB80" s="51">
        <f>'1 Enterprises'!AB5</f>
        <v>0</v>
      </c>
      <c r="AC80" s="51">
        <f>'1 Enterprises'!AC5</f>
        <v>0</v>
      </c>
      <c r="AD80" s="51">
        <f>'1 Enterprises'!AD5</f>
        <v>0</v>
      </c>
      <c r="AE80" s="51">
        <f>'1 Enterprises'!AE5</f>
        <v>0</v>
      </c>
      <c r="AF80" s="51">
        <f>'1 Enterprises'!AF5</f>
        <v>0</v>
      </c>
      <c r="AG80" s="51">
        <f>'1 Enterprises'!AG5</f>
        <v>0</v>
      </c>
      <c r="AH80" s="51">
        <f>'1 Enterprises'!AH5</f>
        <v>0</v>
      </c>
      <c r="AI80" s="51">
        <f>'1 Enterprises'!AI5</f>
        <v>0</v>
      </c>
      <c r="AJ80" s="51">
        <f>'1 Enterprises'!AJ5</f>
        <v>0</v>
      </c>
      <c r="AK80" s="51">
        <f>'1 Enterprises'!AK5</f>
        <v>0</v>
      </c>
      <c r="AL80" s="51">
        <f>'1 Enterprises'!AL5</f>
        <v>0</v>
      </c>
      <c r="AM80" s="51">
        <f>'1 Enterprises'!AM5</f>
        <v>0</v>
      </c>
      <c r="AN80" s="51">
        <f>'1 Enterprises'!AN5</f>
        <v>0</v>
      </c>
      <c r="AO80" s="51">
        <f>'1 Enterprises'!AO5</f>
        <v>0</v>
      </c>
      <c r="AP80" s="51">
        <f>'1 Enterprises'!AP5</f>
        <v>0</v>
      </c>
      <c r="AQ80" s="51">
        <f>'1 Enterprises'!AQ5</f>
        <v>0</v>
      </c>
      <c r="AR80" s="51">
        <f>'1 Enterprises'!AR5</f>
        <v>0</v>
      </c>
      <c r="AS80" s="51">
        <f>'1 Enterprises'!AS5</f>
        <v>0</v>
      </c>
      <c r="AT80" s="51">
        <f>'1 Enterprises'!AT5</f>
        <v>0</v>
      </c>
      <c r="AU80" s="51">
        <f>'1 Enterprises'!AU5</f>
        <v>0</v>
      </c>
      <c r="AV80" s="51">
        <f>'1 Enterprises'!AV5</f>
        <v>0</v>
      </c>
      <c r="AW80" s="51">
        <f>'1 Enterprises'!AW5</f>
        <v>0</v>
      </c>
      <c r="AX80" s="51">
        <f>'1 Enterprises'!AX5</f>
        <v>0</v>
      </c>
      <c r="AY80" s="51">
        <f>'1 Enterprises'!AY5</f>
        <v>0</v>
      </c>
      <c r="AZ80" s="51">
        <f>'1 Enterprises'!AZ5</f>
        <v>0</v>
      </c>
      <c r="BA80" s="51">
        <f>'1 Enterprises'!BA5</f>
        <v>0</v>
      </c>
    </row>
    <row r="81" spans="2:53" ht="12.75">
      <c r="B81" s="63" t="s">
        <v>78</v>
      </c>
      <c r="C81" s="1"/>
      <c r="D81" s="37">
        <f>$D$79*'8 Cost of Production'!D9</f>
        <v>0</v>
      </c>
      <c r="E81" s="37">
        <f>$D$79*'8 Cost of Production'!E9</f>
        <v>0</v>
      </c>
      <c r="F81" s="37">
        <f>$D$79*'8 Cost of Production'!F9</f>
        <v>0</v>
      </c>
      <c r="G81" s="37">
        <f>$D$79*'8 Cost of Production'!G9</f>
        <v>0</v>
      </c>
      <c r="H81" s="37">
        <f>$D$79*'8 Cost of Production'!H9</f>
        <v>0</v>
      </c>
      <c r="I81" s="37">
        <f>$D$79*'8 Cost of Production'!I9</f>
        <v>0</v>
      </c>
      <c r="J81" s="37">
        <f>$D$79*'8 Cost of Production'!J9</f>
        <v>0</v>
      </c>
      <c r="K81" s="37">
        <f>$D$79*'8 Cost of Production'!K9</f>
        <v>0</v>
      </c>
      <c r="L81" s="37">
        <f>$D$79*'8 Cost of Production'!L9</f>
        <v>0</v>
      </c>
      <c r="M81" s="37">
        <f>$D$79*'8 Cost of Production'!M9</f>
        <v>0</v>
      </c>
      <c r="N81" s="37">
        <f>$D$79*'8 Cost of Production'!N9</f>
        <v>0</v>
      </c>
      <c r="O81" s="37">
        <f>$D$79*'8 Cost of Production'!O9</f>
        <v>0</v>
      </c>
      <c r="P81" s="37">
        <f>$D$79*'8 Cost of Production'!P9</f>
        <v>0</v>
      </c>
      <c r="Q81" s="37">
        <f>$D$79*'8 Cost of Production'!Q9</f>
        <v>0</v>
      </c>
      <c r="R81" s="37">
        <f>$D$79*'8 Cost of Production'!R9</f>
        <v>0</v>
      </c>
      <c r="S81" s="37">
        <f>$D$79*'8 Cost of Production'!S9</f>
        <v>0</v>
      </c>
      <c r="T81" s="37">
        <f>$D$79*'8 Cost of Production'!T9</f>
        <v>0</v>
      </c>
      <c r="U81" s="37">
        <f>$D$79*'8 Cost of Production'!U9</f>
        <v>0</v>
      </c>
      <c r="V81" s="37">
        <f>$D$79*'8 Cost of Production'!V9</f>
        <v>0</v>
      </c>
      <c r="W81" s="37">
        <f>$D$79*'8 Cost of Production'!W9</f>
        <v>0</v>
      </c>
      <c r="X81" s="37">
        <f>$D$79*'8 Cost of Production'!X9</f>
        <v>0</v>
      </c>
      <c r="Y81" s="37">
        <f>$D$79*'8 Cost of Production'!Y9</f>
        <v>0</v>
      </c>
      <c r="Z81" s="37">
        <f>$D$79*'8 Cost of Production'!Z9</f>
        <v>0</v>
      </c>
      <c r="AA81" s="37">
        <f>$D$79*'8 Cost of Production'!AA9</f>
        <v>0</v>
      </c>
      <c r="AB81" s="37">
        <f>$D$79*'8 Cost of Production'!AB9</f>
        <v>0</v>
      </c>
      <c r="AC81" s="37">
        <f>$D$79*'8 Cost of Production'!AC9</f>
        <v>0</v>
      </c>
      <c r="AD81" s="37">
        <f>$D$79*'8 Cost of Production'!AD9</f>
        <v>0</v>
      </c>
      <c r="AE81" s="37">
        <f>$D$79*'8 Cost of Production'!AE9</f>
        <v>0</v>
      </c>
      <c r="AF81" s="37">
        <f>$D$79*'8 Cost of Production'!AF9</f>
        <v>0</v>
      </c>
      <c r="AG81" s="37">
        <f>$D$79*'8 Cost of Production'!AG9</f>
        <v>0</v>
      </c>
      <c r="AH81" s="37">
        <f>$D$79*'8 Cost of Production'!AH9</f>
        <v>0</v>
      </c>
      <c r="AI81" s="37">
        <f>$D$79*'8 Cost of Production'!AI9</f>
        <v>0</v>
      </c>
      <c r="AJ81" s="37">
        <f>$D$79*'8 Cost of Production'!AJ9</f>
        <v>0</v>
      </c>
      <c r="AK81" s="37">
        <f>$D$79*'8 Cost of Production'!AK9</f>
        <v>0</v>
      </c>
      <c r="AL81" s="37">
        <f>$D$79*'8 Cost of Production'!AL9</f>
        <v>0</v>
      </c>
      <c r="AM81" s="37">
        <f>$D$79*'8 Cost of Production'!AM9</f>
        <v>0</v>
      </c>
      <c r="AN81" s="37">
        <f>$D$79*'8 Cost of Production'!AN9</f>
        <v>0</v>
      </c>
      <c r="AO81" s="37">
        <f>$D$79*'8 Cost of Production'!AO9</f>
        <v>0</v>
      </c>
      <c r="AP81" s="37">
        <f>$D$79*'8 Cost of Production'!AP9</f>
        <v>0</v>
      </c>
      <c r="AQ81" s="37">
        <f>$D$79*'8 Cost of Production'!AQ9</f>
        <v>0</v>
      </c>
      <c r="AR81" s="37">
        <f>$D$79*'8 Cost of Production'!AR9</f>
        <v>0</v>
      </c>
      <c r="AS81" s="37">
        <f>$D$79*'8 Cost of Production'!AS9</f>
        <v>0</v>
      </c>
      <c r="AT81" s="37">
        <f>$D$79*'8 Cost of Production'!AT9</f>
        <v>0</v>
      </c>
      <c r="AU81" s="37">
        <f>$D$79*'8 Cost of Production'!AU9</f>
        <v>0</v>
      </c>
      <c r="AV81" s="37">
        <f>$D$79*'8 Cost of Production'!AV9</f>
        <v>0</v>
      </c>
      <c r="AW81" s="37">
        <f>$D$79*'8 Cost of Production'!AW9</f>
        <v>0</v>
      </c>
      <c r="AX81" s="37">
        <f>$D$79*'8 Cost of Production'!AX9</f>
        <v>0</v>
      </c>
      <c r="AY81" s="37">
        <f>$D$79*'8 Cost of Production'!AY9</f>
        <v>0</v>
      </c>
      <c r="AZ81" s="37">
        <f>$D$79*'8 Cost of Production'!AZ9</f>
        <v>0</v>
      </c>
      <c r="BA81" s="37">
        <f>$D$79*'8 Cost of Production'!BA9</f>
        <v>0</v>
      </c>
    </row>
    <row r="82" spans="2:53" ht="12.75">
      <c r="B82" s="63" t="s">
        <v>107</v>
      </c>
      <c r="C82" s="7"/>
      <c r="D82" s="7">
        <f>IF('8 Cost of Production'!D35&gt;0,(D81/'8 Cost of Production'!D35),0)</f>
        <v>0</v>
      </c>
      <c r="E82" s="7">
        <f>IF('8 Cost of Production'!E35&gt;0,(E81/'8 Cost of Production'!E35),0)</f>
        <v>0</v>
      </c>
      <c r="F82" s="7">
        <f>IF('8 Cost of Production'!F35&gt;0,(F81/'8 Cost of Production'!F35),0)</f>
        <v>0</v>
      </c>
      <c r="G82" s="7">
        <f>IF('8 Cost of Production'!G35&gt;0,(G81/'8 Cost of Production'!G35),0)</f>
        <v>0</v>
      </c>
      <c r="H82" s="7">
        <f>IF('8 Cost of Production'!H35&gt;0,(H81/'8 Cost of Production'!H35),0)</f>
        <v>0</v>
      </c>
      <c r="I82" s="7">
        <f>IF('8 Cost of Production'!I35&gt;0,(I81/'8 Cost of Production'!I35),0)</f>
        <v>0</v>
      </c>
      <c r="J82" s="7">
        <f>IF('8 Cost of Production'!J35&gt;0,(J81/'8 Cost of Production'!J35),0)</f>
        <v>0</v>
      </c>
      <c r="K82" s="7">
        <f>IF('8 Cost of Production'!K35&gt;0,(K81/'8 Cost of Production'!K35),0)</f>
        <v>0</v>
      </c>
      <c r="L82" s="7">
        <f>IF('8 Cost of Production'!L35&gt;0,(L81/'8 Cost of Production'!L35),0)</f>
        <v>0</v>
      </c>
      <c r="M82" s="7">
        <f>IF('8 Cost of Production'!M35&gt;0,(M81/'8 Cost of Production'!M35),0)</f>
        <v>0</v>
      </c>
      <c r="N82" s="7">
        <f>IF('8 Cost of Production'!N35&gt;0,(N81/'8 Cost of Production'!N35),0)</f>
        <v>0</v>
      </c>
      <c r="O82" s="7">
        <f>IF('8 Cost of Production'!O35&gt;0,(O81/'8 Cost of Production'!O35),0)</f>
        <v>0</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c r="AC82" s="7">
        <f>IF('8 Cost of Production'!AC35&gt;0,(AC81/'8 Cost of Production'!AC35),0)</f>
        <v>0</v>
      </c>
      <c r="AD82" s="7">
        <f>IF('8 Cost of Production'!AD35&gt;0,(AD81/'8 Cost of Production'!AD35),0)</f>
        <v>0</v>
      </c>
      <c r="AE82" s="7">
        <f>IF('8 Cost of Production'!AE35&gt;0,(AE81/'8 Cost of Production'!AE35),0)</f>
        <v>0</v>
      </c>
      <c r="AF82" s="7">
        <f>IF('8 Cost of Production'!AF35&gt;0,(AF81/'8 Cost of Production'!AF35),0)</f>
        <v>0</v>
      </c>
      <c r="AG82" s="7">
        <f>IF('8 Cost of Production'!AG35&gt;0,(AG81/'8 Cost of Production'!AG35),0)</f>
        <v>0</v>
      </c>
      <c r="AH82" s="7">
        <f>IF('8 Cost of Production'!AH35&gt;0,(AH81/'8 Cost of Production'!AH35),0)</f>
        <v>0</v>
      </c>
      <c r="AI82" s="7">
        <f>IF('8 Cost of Production'!AI35&gt;0,(AI81/'8 Cost of Production'!AI35),0)</f>
        <v>0</v>
      </c>
      <c r="AJ82" s="7">
        <f>IF('8 Cost of Production'!AJ35&gt;0,(AJ81/'8 Cost of Production'!AJ35),0)</f>
        <v>0</v>
      </c>
      <c r="AK82" s="7">
        <f>IF('8 Cost of Production'!AK35&gt;0,(AK81/'8 Cost of Production'!AK35),0)</f>
        <v>0</v>
      </c>
      <c r="AL82" s="7">
        <f>IF('8 Cost of Production'!AL35&gt;0,(AL81/'8 Cost of Production'!AL35),0)</f>
        <v>0</v>
      </c>
      <c r="AM82" s="7">
        <f>IF('8 Cost of Production'!AM35&gt;0,(AM81/'8 Cost of Production'!AM35),0)</f>
        <v>0</v>
      </c>
      <c r="AN82" s="7">
        <f>IF('8 Cost of Production'!AN35&gt;0,(AN81/'8 Cost of Production'!AN35),0)</f>
        <v>0</v>
      </c>
      <c r="AO82" s="7">
        <f>IF('8 Cost of Production'!AO35&gt;0,(AO81/'8 Cost of Production'!AO35),0)</f>
        <v>0</v>
      </c>
      <c r="AP82" s="7">
        <f>IF('8 Cost of Production'!AP35&gt;0,(AP81/'8 Cost of Production'!AP35),0)</f>
        <v>0</v>
      </c>
      <c r="AQ82" s="7">
        <f>IF('8 Cost of Production'!AQ35&gt;0,(AQ81/'8 Cost of Production'!AQ35),0)</f>
        <v>0</v>
      </c>
      <c r="AR82" s="7">
        <f>IF('8 Cost of Production'!AR35&gt;0,(AR81/'8 Cost of Production'!AR35),0)</f>
        <v>0</v>
      </c>
      <c r="AS82" s="7">
        <f>IF('8 Cost of Production'!AS35&gt;0,(AS81/'8 Cost of Production'!AS35),0)</f>
        <v>0</v>
      </c>
      <c r="AT82" s="7">
        <f>IF('8 Cost of Production'!AT35&gt;0,(AT81/'8 Cost of Production'!AT35),0)</f>
        <v>0</v>
      </c>
      <c r="AU82" s="7">
        <f>IF('8 Cost of Production'!AU35&gt;0,(AU81/'8 Cost of Production'!AU35),0)</f>
        <v>0</v>
      </c>
      <c r="AV82" s="7">
        <f>IF('8 Cost of Production'!AV35&gt;0,(AV81/'8 Cost of Production'!AV35),0)</f>
        <v>0</v>
      </c>
      <c r="AW82" s="7">
        <f>IF('8 Cost of Production'!AW35&gt;0,(AW81/'8 Cost of Production'!AW35),0)</f>
        <v>0</v>
      </c>
      <c r="AX82" s="7">
        <f>IF('8 Cost of Production'!AX35&gt;0,(AX81/'8 Cost of Production'!AX35),0)</f>
        <v>0</v>
      </c>
      <c r="AY82" s="7">
        <f>IF('8 Cost of Production'!AY35&gt;0,(AY81/'8 Cost of Production'!AY35),0)</f>
        <v>0</v>
      </c>
      <c r="AZ82" s="7">
        <f>IF('8 Cost of Production'!AZ35&gt;0,(AZ81/'8 Cost of Production'!AZ35),0)</f>
        <v>0</v>
      </c>
      <c r="BA82" s="7">
        <f>IF('8 Cost of Production'!BA35&gt;0,(BA81/'8 Cost of Production'!BA35),0)</f>
        <v>0</v>
      </c>
    </row>
    <row r="83" spans="2:53" ht="12.75">
      <c r="B83" s="63" t="s">
        <v>108</v>
      </c>
      <c r="C83" s="1"/>
      <c r="D83" s="8">
        <f aca="true" t="shared" si="22" ref="D83:AB83">D82+D31</f>
        <v>0</v>
      </c>
      <c r="E83" s="8">
        <f t="shared" si="22"/>
        <v>0</v>
      </c>
      <c r="F83" s="8">
        <f t="shared" si="22"/>
        <v>0</v>
      </c>
      <c r="G83" s="8">
        <f t="shared" si="22"/>
        <v>0</v>
      </c>
      <c r="H83" s="8">
        <f t="shared" si="22"/>
        <v>0</v>
      </c>
      <c r="I83" s="8">
        <f t="shared" si="22"/>
        <v>0</v>
      </c>
      <c r="J83" s="8">
        <f t="shared" si="22"/>
        <v>0</v>
      </c>
      <c r="K83" s="8">
        <f t="shared" si="22"/>
        <v>0</v>
      </c>
      <c r="L83" s="8">
        <f t="shared" si="22"/>
        <v>0</v>
      </c>
      <c r="M83" s="8">
        <f t="shared" si="22"/>
        <v>0</v>
      </c>
      <c r="N83" s="8">
        <f t="shared" si="22"/>
        <v>0</v>
      </c>
      <c r="O83" s="8">
        <f t="shared" si="22"/>
        <v>0</v>
      </c>
      <c r="P83" s="8">
        <f t="shared" si="22"/>
        <v>0</v>
      </c>
      <c r="Q83" s="8">
        <f t="shared" si="22"/>
        <v>0</v>
      </c>
      <c r="R83" s="8">
        <f t="shared" si="22"/>
        <v>0</v>
      </c>
      <c r="S83" s="8">
        <f t="shared" si="22"/>
        <v>0</v>
      </c>
      <c r="T83" s="8">
        <f t="shared" si="22"/>
        <v>0</v>
      </c>
      <c r="U83" s="8">
        <f t="shared" si="22"/>
        <v>0</v>
      </c>
      <c r="V83" s="8">
        <f t="shared" si="22"/>
        <v>0</v>
      </c>
      <c r="W83" s="8">
        <f t="shared" si="22"/>
        <v>0</v>
      </c>
      <c r="X83" s="8">
        <f t="shared" si="22"/>
        <v>0</v>
      </c>
      <c r="Y83" s="8">
        <f t="shared" si="22"/>
        <v>0</v>
      </c>
      <c r="Z83" s="8">
        <f t="shared" si="22"/>
        <v>0</v>
      </c>
      <c r="AA83" s="8">
        <f t="shared" si="22"/>
        <v>0</v>
      </c>
      <c r="AB83" s="8">
        <f t="shared" si="22"/>
        <v>0</v>
      </c>
      <c r="AC83" s="8">
        <f aca="true" t="shared" si="23" ref="AC83:BA83">AC82+AC31</f>
        <v>0</v>
      </c>
      <c r="AD83" s="8">
        <f t="shared" si="23"/>
        <v>0</v>
      </c>
      <c r="AE83" s="8">
        <f t="shared" si="23"/>
        <v>0</v>
      </c>
      <c r="AF83" s="8">
        <f t="shared" si="23"/>
        <v>0</v>
      </c>
      <c r="AG83" s="8">
        <f t="shared" si="23"/>
        <v>0</v>
      </c>
      <c r="AH83" s="8">
        <f t="shared" si="23"/>
        <v>0</v>
      </c>
      <c r="AI83" s="8">
        <f t="shared" si="23"/>
        <v>0</v>
      </c>
      <c r="AJ83" s="8">
        <f t="shared" si="23"/>
        <v>0</v>
      </c>
      <c r="AK83" s="8">
        <f t="shared" si="23"/>
        <v>0</v>
      </c>
      <c r="AL83" s="8">
        <f t="shared" si="23"/>
        <v>0</v>
      </c>
      <c r="AM83" s="8">
        <f t="shared" si="23"/>
        <v>0</v>
      </c>
      <c r="AN83" s="8">
        <f t="shared" si="23"/>
        <v>0</v>
      </c>
      <c r="AO83" s="8">
        <f t="shared" si="23"/>
        <v>0</v>
      </c>
      <c r="AP83" s="8">
        <f t="shared" si="23"/>
        <v>0</v>
      </c>
      <c r="AQ83" s="8">
        <f t="shared" si="23"/>
        <v>0</v>
      </c>
      <c r="AR83" s="8">
        <f t="shared" si="23"/>
        <v>0</v>
      </c>
      <c r="AS83" s="8">
        <f t="shared" si="23"/>
        <v>0</v>
      </c>
      <c r="AT83" s="8">
        <f t="shared" si="23"/>
        <v>0</v>
      </c>
      <c r="AU83" s="8">
        <f t="shared" si="23"/>
        <v>0</v>
      </c>
      <c r="AV83" s="8">
        <f t="shared" si="23"/>
        <v>0</v>
      </c>
      <c r="AW83" s="8">
        <f t="shared" si="23"/>
        <v>0</v>
      </c>
      <c r="AX83" s="8">
        <f t="shared" si="23"/>
        <v>0</v>
      </c>
      <c r="AY83" s="8">
        <f t="shared" si="23"/>
        <v>0</v>
      </c>
      <c r="AZ83" s="8">
        <f t="shared" si="23"/>
        <v>0</v>
      </c>
      <c r="BA83" s="8">
        <f t="shared" si="23"/>
        <v>0</v>
      </c>
    </row>
    <row r="84" spans="2:53" s="133" customFormat="1" ht="15.75">
      <c r="B84" s="239" t="s">
        <v>384</v>
      </c>
      <c r="C84" s="240"/>
      <c r="D84" s="241">
        <f>IF(D83&gt;0,(D83/'1 Enterprises'!D8),0)</f>
        <v>0</v>
      </c>
      <c r="E84" s="241">
        <f>IF(E83&gt;0,(E83/'1 Enterprises'!E8),0)</f>
        <v>0</v>
      </c>
      <c r="F84" s="241">
        <f>IF(F83&gt;0,(F83/'1 Enterprises'!F8),0)</f>
        <v>0</v>
      </c>
      <c r="G84" s="241">
        <f>IF(G83&gt;0,(G83/'1 Enterprises'!G8),0)</f>
        <v>0</v>
      </c>
      <c r="H84" s="241">
        <f>IF(H83&gt;0,(H83/'1 Enterprises'!H8),0)</f>
        <v>0</v>
      </c>
      <c r="I84" s="241">
        <f>IF(I83&gt;0,(I83/'1 Enterprises'!I8),0)</f>
        <v>0</v>
      </c>
      <c r="J84" s="241">
        <f>IF(J83&gt;0,(J83/'1 Enterprises'!J8),0)</f>
        <v>0</v>
      </c>
      <c r="K84" s="241">
        <f>IF(K83&gt;0,(K83/'1 Enterprises'!K8),0)</f>
        <v>0</v>
      </c>
      <c r="L84" s="241">
        <f>IF(L83&gt;0,(L83/'1 Enterprises'!L8),0)</f>
        <v>0</v>
      </c>
      <c r="M84" s="241">
        <f>IF(M83&gt;0,(M83/'1 Enterprises'!M8),0)</f>
        <v>0</v>
      </c>
      <c r="N84" s="241">
        <f>IF(N83&gt;0,(N83/'1 Enterprises'!N8),0)</f>
        <v>0</v>
      </c>
      <c r="O84" s="241">
        <f>IF(O83&gt;0,(O83/'1 Enterprises'!O8),0)</f>
        <v>0</v>
      </c>
      <c r="P84" s="241">
        <f>IF(P83&gt;0,(P83/'1 Enterprises'!P8),0)</f>
        <v>0</v>
      </c>
      <c r="Q84" s="241">
        <f>IF(Q83&gt;0,(Q83/'1 Enterprises'!Q8),0)</f>
        <v>0</v>
      </c>
      <c r="R84" s="241">
        <f>IF(R83&gt;0,(R83/'1 Enterprises'!R8),0)</f>
        <v>0</v>
      </c>
      <c r="S84" s="241">
        <f>IF(S83&gt;0,(S83/'1 Enterprises'!S8),0)</f>
        <v>0</v>
      </c>
      <c r="T84" s="241">
        <f>IF(T83&gt;0,(T83/'1 Enterprises'!T8),0)</f>
        <v>0</v>
      </c>
      <c r="U84" s="241">
        <f>IF(U83&gt;0,(U83/'1 Enterprises'!U8),0)</f>
        <v>0</v>
      </c>
      <c r="V84" s="241">
        <f>IF(V83&gt;0,(V83/'1 Enterprises'!V8),0)</f>
        <v>0</v>
      </c>
      <c r="W84" s="241">
        <f>IF(W83&gt;0,(W83/'1 Enterprises'!W8),0)</f>
        <v>0</v>
      </c>
      <c r="X84" s="241">
        <f>IF(X83&gt;0,(X83/'1 Enterprises'!X8),0)</f>
        <v>0</v>
      </c>
      <c r="Y84" s="241">
        <f>IF(Y83&gt;0,(Y83/'1 Enterprises'!Y8),0)</f>
        <v>0</v>
      </c>
      <c r="Z84" s="241">
        <f>IF(Z83&gt;0,(Z83/'1 Enterprises'!Z8),0)</f>
        <v>0</v>
      </c>
      <c r="AA84" s="241">
        <f>IF(AA83&gt;0,(AA83/'1 Enterprises'!AA8),0)</f>
        <v>0</v>
      </c>
      <c r="AB84" s="241">
        <f>IF(AB83&gt;0,(AB83/'1 Enterprises'!AB8),0)</f>
        <v>0</v>
      </c>
      <c r="AC84" s="241">
        <f>IF(AC83&gt;0,(AC83/'1 Enterprises'!AC8),0)</f>
        <v>0</v>
      </c>
      <c r="AD84" s="241">
        <f>IF(AD83&gt;0,(AD83/'1 Enterprises'!AD8),0)</f>
        <v>0</v>
      </c>
      <c r="AE84" s="241">
        <f>IF(AE83&gt;0,(AE83/'1 Enterprises'!AE8),0)</f>
        <v>0</v>
      </c>
      <c r="AF84" s="241">
        <f>IF(AF83&gt;0,(AF83/'1 Enterprises'!AF8),0)</f>
        <v>0</v>
      </c>
      <c r="AG84" s="241">
        <f>IF(AG83&gt;0,(AG83/'1 Enterprises'!AG8),0)</f>
        <v>0</v>
      </c>
      <c r="AH84" s="241">
        <f>IF(AH83&gt;0,(AH83/'1 Enterprises'!AH8),0)</f>
        <v>0</v>
      </c>
      <c r="AI84" s="241">
        <f>IF(AI83&gt;0,(AI83/'1 Enterprises'!AI8),0)</f>
        <v>0</v>
      </c>
      <c r="AJ84" s="241">
        <f>IF(AJ83&gt;0,(AJ83/'1 Enterprises'!AJ8),0)</f>
        <v>0</v>
      </c>
      <c r="AK84" s="241">
        <f>IF(AK83&gt;0,(AK83/'1 Enterprises'!AK8),0)</f>
        <v>0</v>
      </c>
      <c r="AL84" s="241">
        <f>IF(AL83&gt;0,(AL83/'1 Enterprises'!AL8),0)</f>
        <v>0</v>
      </c>
      <c r="AM84" s="241">
        <f>IF(AM83&gt;0,(AM83/'1 Enterprises'!AM8),0)</f>
        <v>0</v>
      </c>
      <c r="AN84" s="241">
        <f>IF(AN83&gt;0,(AN83/'1 Enterprises'!AN8),0)</f>
        <v>0</v>
      </c>
      <c r="AO84" s="241">
        <f>IF(AO83&gt;0,(AO83/'1 Enterprises'!AO8),0)</f>
        <v>0</v>
      </c>
      <c r="AP84" s="241">
        <f>IF(AP83&gt;0,(AP83/'1 Enterprises'!AP8),0)</f>
        <v>0</v>
      </c>
      <c r="AQ84" s="241">
        <f>IF(AQ83&gt;0,(AQ83/'1 Enterprises'!AQ8),0)</f>
        <v>0</v>
      </c>
      <c r="AR84" s="241">
        <f>IF(AR83&gt;0,(AR83/'1 Enterprises'!AR8),0)</f>
        <v>0</v>
      </c>
      <c r="AS84" s="241">
        <f>IF(AS83&gt;0,(AS83/'1 Enterprises'!AS8),0)</f>
        <v>0</v>
      </c>
      <c r="AT84" s="241">
        <f>IF(AT83&gt;0,(AT83/'1 Enterprises'!AT8),0)</f>
        <v>0</v>
      </c>
      <c r="AU84" s="241">
        <f>IF(AU83&gt;0,(AU83/'1 Enterprises'!AU8),0)</f>
        <v>0</v>
      </c>
      <c r="AV84" s="241">
        <f>IF(AV83&gt;0,(AV83/'1 Enterprises'!AV8),0)</f>
        <v>0</v>
      </c>
      <c r="AW84" s="241">
        <f>IF(AW83&gt;0,(AW83/'1 Enterprises'!AW8),0)</f>
        <v>0</v>
      </c>
      <c r="AX84" s="241">
        <f>IF(AX83&gt;0,(AX83/'1 Enterprises'!AX8),0)</f>
        <v>0</v>
      </c>
      <c r="AY84" s="241">
        <f>IF(AY83&gt;0,(AY83/'1 Enterprises'!AY8),0)</f>
        <v>0</v>
      </c>
      <c r="AZ84" s="241">
        <f>IF(AZ83&gt;0,(AZ83/'1 Enterprises'!AZ8),0)</f>
        <v>0</v>
      </c>
      <c r="BA84" s="241">
        <f>IF(BA83&gt;0,(BA83/'1 Enterprises'!BA8),0)</f>
        <v>0</v>
      </c>
    </row>
    <row r="85" ht="12.75"/>
    <row r="86" spans="2:28" ht="15.75">
      <c r="B86" s="103" t="s">
        <v>187</v>
      </c>
      <c r="C86" s="9"/>
      <c r="D86" s="3"/>
      <c r="E86" s="3"/>
      <c r="I86" s="3"/>
      <c r="J86" s="3"/>
      <c r="K86" s="3"/>
      <c r="L86" s="3"/>
      <c r="M86" s="3"/>
      <c r="N86" s="3"/>
      <c r="O86" s="3"/>
      <c r="P86" s="3"/>
      <c r="Q86" s="3"/>
      <c r="R86" s="3"/>
      <c r="S86" s="3"/>
      <c r="T86" s="3"/>
      <c r="U86" s="3"/>
      <c r="V86" s="3"/>
      <c r="W86" s="3"/>
      <c r="X86" s="3"/>
      <c r="Y86" s="3"/>
      <c r="Z86" s="3"/>
      <c r="AA86" s="3"/>
      <c r="AB86" s="3"/>
    </row>
    <row r="87" spans="2:28" ht="12.75">
      <c r="B87" s="63" t="s">
        <v>148</v>
      </c>
      <c r="C87" s="1"/>
      <c r="D87" s="3"/>
      <c r="E87" s="85">
        <f>'8 Cost of Production'!D79</f>
        <v>0</v>
      </c>
      <c r="F87" s="33" t="s">
        <v>196</v>
      </c>
      <c r="G87" s="33"/>
      <c r="H87" s="33"/>
      <c r="I87" s="33"/>
      <c r="J87" s="3"/>
      <c r="K87" s="3"/>
      <c r="L87" s="3"/>
      <c r="M87" s="3"/>
      <c r="N87" s="3"/>
      <c r="O87" s="3"/>
      <c r="P87" s="3"/>
      <c r="Q87" s="3"/>
      <c r="R87" s="3"/>
      <c r="S87" s="3"/>
      <c r="T87" s="3"/>
      <c r="U87" s="3"/>
      <c r="V87" s="3"/>
      <c r="W87" s="3"/>
      <c r="X87" s="3"/>
      <c r="Y87" s="3"/>
      <c r="Z87" s="3"/>
      <c r="AA87" s="3"/>
      <c r="AB87" s="3"/>
    </row>
    <row r="88" spans="2:28" ht="12.75">
      <c r="B88" s="203" t="str">
        <f>'2 Income Statement'!B55</f>
        <v>Other Income</v>
      </c>
      <c r="C88" s="1"/>
      <c r="D88" s="10" t="s">
        <v>197</v>
      </c>
      <c r="E88" s="85">
        <f>'2 Income Statement'!H55</f>
        <v>0</v>
      </c>
      <c r="F88" s="33"/>
      <c r="G88" s="33"/>
      <c r="H88" s="33"/>
      <c r="I88" s="33"/>
      <c r="J88" s="3"/>
      <c r="K88" s="3"/>
      <c r="L88" s="3"/>
      <c r="M88" s="3"/>
      <c r="N88" s="3"/>
      <c r="O88" s="3"/>
      <c r="P88" s="3"/>
      <c r="Q88" s="3"/>
      <c r="R88" s="3"/>
      <c r="S88" s="3"/>
      <c r="T88" s="3"/>
      <c r="U88" s="3"/>
      <c r="V88" s="3"/>
      <c r="W88" s="3"/>
      <c r="X88" s="3"/>
      <c r="Y88" s="3"/>
      <c r="Z88" s="3"/>
      <c r="AA88" s="3"/>
      <c r="AB88" s="3"/>
    </row>
    <row r="89" spans="2:28" ht="12.75">
      <c r="B89" s="63" t="str">
        <f>'2 Income Statement'!B56</f>
        <v>Misc Income</v>
      </c>
      <c r="C89" s="1"/>
      <c r="D89" s="10" t="s">
        <v>197</v>
      </c>
      <c r="E89" s="100">
        <f>'2 Income Statement'!H56</f>
        <v>0</v>
      </c>
      <c r="F89" s="33" t="s">
        <v>456</v>
      </c>
      <c r="G89" s="33"/>
      <c r="H89" s="33"/>
      <c r="I89" s="33"/>
      <c r="J89" s="10"/>
      <c r="K89" s="10"/>
      <c r="L89" s="10"/>
      <c r="M89" s="10"/>
      <c r="N89" s="10"/>
      <c r="O89" s="10"/>
      <c r="P89" s="10"/>
      <c r="Q89" s="10"/>
      <c r="R89" s="10"/>
      <c r="S89" s="10"/>
      <c r="T89" s="10"/>
      <c r="U89" s="10"/>
      <c r="V89" s="10"/>
      <c r="W89" s="10"/>
      <c r="X89" s="10"/>
      <c r="Y89" s="10"/>
      <c r="Z89" s="10"/>
      <c r="AA89" s="10"/>
      <c r="AB89" s="10"/>
    </row>
    <row r="90" spans="2:28" ht="12.75">
      <c r="B90" s="63" t="s">
        <v>151</v>
      </c>
      <c r="C90" s="1"/>
      <c r="D90" s="10" t="s">
        <v>197</v>
      </c>
      <c r="E90" s="100">
        <f>'8 Cost of Production'!D78</f>
        <v>0</v>
      </c>
      <c r="F90" s="33" t="s">
        <v>198</v>
      </c>
      <c r="G90" s="33"/>
      <c r="H90" s="33"/>
      <c r="I90" s="33"/>
      <c r="J90" s="10"/>
      <c r="K90" s="10"/>
      <c r="L90" s="10"/>
      <c r="M90" s="10"/>
      <c r="N90" s="10"/>
      <c r="O90" s="10"/>
      <c r="P90" s="10"/>
      <c r="Q90" s="10"/>
      <c r="R90" s="10"/>
      <c r="S90" s="10"/>
      <c r="T90" s="10"/>
      <c r="U90" s="10"/>
      <c r="V90" s="10"/>
      <c r="W90" s="10"/>
      <c r="X90" s="10"/>
      <c r="Y90" s="10"/>
      <c r="Z90" s="10"/>
      <c r="AA90" s="10"/>
      <c r="AB90" s="10"/>
    </row>
    <row r="91" spans="2:28" s="31" customFormat="1" ht="15">
      <c r="B91" s="63" t="s">
        <v>242</v>
      </c>
      <c r="C91" s="1"/>
      <c r="D91" s="10" t="s">
        <v>199</v>
      </c>
      <c r="E91" s="143"/>
      <c r="F91" s="33" t="s">
        <v>327</v>
      </c>
      <c r="G91" s="33"/>
      <c r="H91" s="33"/>
      <c r="I91" s="33"/>
      <c r="J91" s="10"/>
      <c r="K91" s="10"/>
      <c r="L91" s="10"/>
      <c r="M91" s="10"/>
      <c r="N91" s="10"/>
      <c r="O91" s="10"/>
      <c r="P91" s="10"/>
      <c r="Q91" s="10"/>
      <c r="R91" s="10"/>
      <c r="S91" s="10"/>
      <c r="T91" s="10"/>
      <c r="U91" s="10"/>
      <c r="V91" s="10"/>
      <c r="W91" s="10"/>
      <c r="X91" s="10"/>
      <c r="Y91" s="10"/>
      <c r="Z91" s="10"/>
      <c r="AA91" s="10"/>
      <c r="AB91" s="10"/>
    </row>
    <row r="92" spans="2:28" s="31" customFormat="1" ht="12.75">
      <c r="B92" s="63" t="s">
        <v>152</v>
      </c>
      <c r="C92" s="1"/>
      <c r="D92" s="10" t="s">
        <v>197</v>
      </c>
      <c r="E92" s="100">
        <f>'8 Cost of Production'!D77</f>
        <v>0</v>
      </c>
      <c r="F92" s="33" t="s">
        <v>200</v>
      </c>
      <c r="G92" s="33"/>
      <c r="H92" s="33"/>
      <c r="I92" s="33"/>
      <c r="J92" s="10"/>
      <c r="K92" s="10"/>
      <c r="L92" s="10"/>
      <c r="M92" s="10"/>
      <c r="N92" s="10"/>
      <c r="O92" s="10"/>
      <c r="P92" s="10"/>
      <c r="Q92" s="10"/>
      <c r="R92" s="10"/>
      <c r="S92" s="10"/>
      <c r="T92" s="10"/>
      <c r="U92" s="10"/>
      <c r="V92" s="10"/>
      <c r="W92" s="10"/>
      <c r="X92" s="10"/>
      <c r="Y92" s="10"/>
      <c r="Z92" s="10"/>
      <c r="AA92" s="10"/>
      <c r="AB92" s="10"/>
    </row>
    <row r="93" spans="2:28" ht="15">
      <c r="B93" s="63" t="s">
        <v>243</v>
      </c>
      <c r="C93" s="1"/>
      <c r="D93" s="10" t="str">
        <f>D91</f>
        <v>+</v>
      </c>
      <c r="E93" s="143"/>
      <c r="F93" s="33" t="s">
        <v>201</v>
      </c>
      <c r="G93" s="33"/>
      <c r="H93" s="33"/>
      <c r="I93" s="33"/>
      <c r="J93" s="10"/>
      <c r="K93" s="10"/>
      <c r="L93" s="10"/>
      <c r="M93" s="10"/>
      <c r="N93" s="10"/>
      <c r="O93" s="10"/>
      <c r="P93" s="10"/>
      <c r="Q93" s="10"/>
      <c r="R93" s="10"/>
      <c r="S93" s="10"/>
      <c r="T93" s="10"/>
      <c r="U93" s="10"/>
      <c r="V93" s="10"/>
      <c r="W93" s="10"/>
      <c r="X93" s="10"/>
      <c r="Y93" s="10"/>
      <c r="Z93" s="10"/>
      <c r="AA93" s="10"/>
      <c r="AB93" s="10"/>
    </row>
    <row r="94" spans="2:28" ht="12.75">
      <c r="B94" s="63" t="s">
        <v>155</v>
      </c>
      <c r="C94" s="1"/>
      <c r="D94" s="10" t="s">
        <v>202</v>
      </c>
      <c r="E94" s="100">
        <f>E87-E88-E89-E90+E91-E92+E93</f>
        <v>0</v>
      </c>
      <c r="F94" s="10"/>
      <c r="G94" s="10"/>
      <c r="H94" s="10"/>
      <c r="I94" s="10"/>
      <c r="J94" s="10"/>
      <c r="K94" s="10"/>
      <c r="L94" s="10"/>
      <c r="M94" s="10"/>
      <c r="N94" s="10"/>
      <c r="O94" s="10"/>
      <c r="P94" s="10"/>
      <c r="Q94" s="10"/>
      <c r="R94" s="10"/>
      <c r="S94" s="10"/>
      <c r="T94" s="10"/>
      <c r="U94" s="10"/>
      <c r="V94" s="10"/>
      <c r="W94" s="10"/>
      <c r="X94" s="10"/>
      <c r="Y94" s="10"/>
      <c r="Z94" s="10"/>
      <c r="AA94" s="10"/>
      <c r="AB94" s="10"/>
    </row>
    <row r="95" spans="2:53" ht="12.75">
      <c r="B95" s="63" t="s">
        <v>244</v>
      </c>
      <c r="C95" s="3"/>
      <c r="D95" s="3">
        <f>IF('8 Cost of Production'!D35&gt;0,($E$94*'8 Cost of Production'!D9/'8 Cost of Production'!D35),0)</f>
        <v>0</v>
      </c>
      <c r="E95" s="3">
        <f>IF('8 Cost of Production'!E35&gt;0,($E$94*'8 Cost of Production'!E9/'8 Cost of Production'!E35),0)</f>
        <v>0</v>
      </c>
      <c r="F95" s="3">
        <f>IF('8 Cost of Production'!F35&gt;0,($E$94*'8 Cost of Production'!F9/'8 Cost of Production'!F35),0)</f>
        <v>0</v>
      </c>
      <c r="G95" s="3">
        <f>IF('8 Cost of Production'!G35&gt;0,($E$94*'8 Cost of Production'!G9/'8 Cost of Production'!G35),0)</f>
        <v>0</v>
      </c>
      <c r="H95" s="3">
        <f>IF('8 Cost of Production'!H35&gt;0,($E$94*'8 Cost of Production'!H9/'8 Cost of Production'!H35),0)</f>
        <v>0</v>
      </c>
      <c r="I95" s="3">
        <f>IF('8 Cost of Production'!I35&gt;0,($E$94*'8 Cost of Production'!I9/'8 Cost of Production'!I35),0)</f>
        <v>0</v>
      </c>
      <c r="J95" s="3">
        <f>IF('8 Cost of Production'!J35&gt;0,($E$94*'8 Cost of Production'!J9/'8 Cost of Production'!J35),0)</f>
        <v>0</v>
      </c>
      <c r="K95" s="3">
        <f>IF('8 Cost of Production'!K35&gt;0,($E$94*'8 Cost of Production'!K9/'8 Cost of Production'!K35),0)</f>
        <v>0</v>
      </c>
      <c r="L95" s="3">
        <f>IF('8 Cost of Production'!L35&gt;0,($E$94*'8 Cost of Production'!L9/'8 Cost of Production'!L35),0)</f>
        <v>0</v>
      </c>
      <c r="M95" s="3">
        <f>IF('8 Cost of Production'!M35&gt;0,($E$94*'8 Cost of Production'!M9/'8 Cost of Production'!M35),0)</f>
        <v>0</v>
      </c>
      <c r="N95" s="3">
        <f>IF('8 Cost of Production'!N35&gt;0,($E$94*'8 Cost of Production'!N9/'8 Cost of Production'!N35),0)</f>
        <v>0</v>
      </c>
      <c r="O95" s="3">
        <f>IF('8 Cost of Production'!O35&gt;0,($E$94*'8 Cost of Production'!O9/'8 Cost of Production'!O35),0)</f>
        <v>0</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c r="AC95" s="3">
        <f>IF('8 Cost of Production'!AC35&gt;0,($E$94*'8 Cost of Production'!AC9/'8 Cost of Production'!AC35),0)</f>
        <v>0</v>
      </c>
      <c r="AD95" s="3">
        <f>IF('8 Cost of Production'!AD35&gt;0,($E$94*'8 Cost of Production'!AD9/'8 Cost of Production'!AD35),0)</f>
        <v>0</v>
      </c>
      <c r="AE95" s="3">
        <f>IF('8 Cost of Production'!AE35&gt;0,($E$94*'8 Cost of Production'!AE9/'8 Cost of Production'!AE35),0)</f>
        <v>0</v>
      </c>
      <c r="AF95" s="3">
        <f>IF('8 Cost of Production'!AF35&gt;0,($E$94*'8 Cost of Production'!AF9/'8 Cost of Production'!AF35),0)</f>
        <v>0</v>
      </c>
      <c r="AG95" s="3">
        <f>IF('8 Cost of Production'!AG35&gt;0,($E$94*'8 Cost of Production'!AG9/'8 Cost of Production'!AG35),0)</f>
        <v>0</v>
      </c>
      <c r="AH95" s="3">
        <f>IF('8 Cost of Production'!AH35&gt;0,($E$94*'8 Cost of Production'!AH9/'8 Cost of Production'!AH35),0)</f>
        <v>0</v>
      </c>
      <c r="AI95" s="3">
        <f>IF('8 Cost of Production'!AI35&gt;0,($E$94*'8 Cost of Production'!AI9/'8 Cost of Production'!AI35),0)</f>
        <v>0</v>
      </c>
      <c r="AJ95" s="3">
        <f>IF('8 Cost of Production'!AJ35&gt;0,($E$94*'8 Cost of Production'!AJ9/'8 Cost of Production'!AJ35),0)</f>
        <v>0</v>
      </c>
      <c r="AK95" s="3">
        <f>IF('8 Cost of Production'!AK35&gt;0,($E$94*'8 Cost of Production'!AK9/'8 Cost of Production'!AK35),0)</f>
        <v>0</v>
      </c>
      <c r="AL95" s="3">
        <f>IF('8 Cost of Production'!AL35&gt;0,($E$94*'8 Cost of Production'!AL9/'8 Cost of Production'!AL35),0)</f>
        <v>0</v>
      </c>
      <c r="AM95" s="3">
        <f>IF('8 Cost of Production'!AM35&gt;0,($E$94*'8 Cost of Production'!AM9/'8 Cost of Production'!AM35),0)</f>
        <v>0</v>
      </c>
      <c r="AN95" s="3">
        <f>IF('8 Cost of Production'!AN35&gt;0,($E$94*'8 Cost of Production'!AN9/'8 Cost of Production'!AN35),0)</f>
        <v>0</v>
      </c>
      <c r="AO95" s="3">
        <f>IF('8 Cost of Production'!AO35&gt;0,($E$94*'8 Cost of Production'!AO9/'8 Cost of Production'!AO35),0)</f>
        <v>0</v>
      </c>
      <c r="AP95" s="3">
        <f>IF('8 Cost of Production'!AP35&gt;0,($E$94*'8 Cost of Production'!AP9/'8 Cost of Production'!AP35),0)</f>
        <v>0</v>
      </c>
      <c r="AQ95" s="3">
        <f>IF('8 Cost of Production'!AQ35&gt;0,($E$94*'8 Cost of Production'!AQ9/'8 Cost of Production'!AQ35),0)</f>
        <v>0</v>
      </c>
      <c r="AR95" s="3">
        <f>IF('8 Cost of Production'!AR35&gt;0,($E$94*'8 Cost of Production'!AR9/'8 Cost of Production'!AR35),0)</f>
        <v>0</v>
      </c>
      <c r="AS95" s="3">
        <f>IF('8 Cost of Production'!AS35&gt;0,($E$94*'8 Cost of Production'!AS9/'8 Cost of Production'!AS35),0)</f>
        <v>0</v>
      </c>
      <c r="AT95" s="3">
        <f>IF('8 Cost of Production'!AT35&gt;0,($E$94*'8 Cost of Production'!AT9/'8 Cost of Production'!AT35),0)</f>
        <v>0</v>
      </c>
      <c r="AU95" s="3">
        <f>IF('8 Cost of Production'!AU35&gt;0,($E$94*'8 Cost of Production'!AU9/'8 Cost of Production'!AU35),0)</f>
        <v>0</v>
      </c>
      <c r="AV95" s="3">
        <f>IF('8 Cost of Production'!AV35&gt;0,($E$94*'8 Cost of Production'!AV9/'8 Cost of Production'!AV35),0)</f>
        <v>0</v>
      </c>
      <c r="AW95" s="3">
        <f>IF('8 Cost of Production'!AW35&gt;0,($E$94*'8 Cost of Production'!AW9/'8 Cost of Production'!AW35),0)</f>
        <v>0</v>
      </c>
      <c r="AX95" s="3">
        <f>IF('8 Cost of Production'!AX35&gt;0,($E$94*'8 Cost of Production'!AX9/'8 Cost of Production'!AX35),0)</f>
        <v>0</v>
      </c>
      <c r="AY95" s="3">
        <f>IF('8 Cost of Production'!AY35&gt;0,($E$94*'8 Cost of Production'!AY9/'8 Cost of Production'!AY35),0)</f>
        <v>0</v>
      </c>
      <c r="AZ95" s="3">
        <f>IF('8 Cost of Production'!AZ35&gt;0,($E$94*'8 Cost of Production'!AZ9/'8 Cost of Production'!AZ35),0)</f>
        <v>0</v>
      </c>
      <c r="BA95" s="3">
        <f>IF('8 Cost of Production'!BA35&gt;0,($E$94*'8 Cost of Production'!BA9/'8 Cost of Production'!BA35),0)</f>
        <v>0</v>
      </c>
    </row>
    <row r="96" spans="2:28" ht="12.75">
      <c r="B96" s="63" t="s">
        <v>245</v>
      </c>
      <c r="C96" s="1"/>
      <c r="D96" s="3"/>
      <c r="E96" s="85">
        <f>E94+E59+BD29</f>
        <v>0</v>
      </c>
      <c r="F96" s="3"/>
      <c r="G96" s="33"/>
      <c r="H96" s="33"/>
      <c r="I96" s="3"/>
      <c r="J96" s="3"/>
      <c r="K96" s="3"/>
      <c r="L96" s="3"/>
      <c r="M96" s="3"/>
      <c r="N96" s="3"/>
      <c r="O96" s="3"/>
      <c r="P96" s="3"/>
      <c r="Q96" s="3"/>
      <c r="R96" s="3"/>
      <c r="S96" s="3"/>
      <c r="T96" s="3"/>
      <c r="U96" s="3"/>
      <c r="V96" s="3"/>
      <c r="W96" s="3"/>
      <c r="X96" s="3"/>
      <c r="Y96" s="3"/>
      <c r="Z96" s="3"/>
      <c r="AA96" s="3"/>
      <c r="AB96" s="3"/>
    </row>
    <row r="97" spans="2:28" ht="12.75">
      <c r="B97" s="63"/>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53" ht="13.5" thickBot="1">
      <c r="B98" s="64"/>
      <c r="C98" s="38"/>
      <c r="D98" s="53">
        <f>'8 Cost of Production'!D34</f>
        <v>0</v>
      </c>
      <c r="E98" s="53">
        <f>'8 Cost of Production'!E34</f>
        <v>0</v>
      </c>
      <c r="F98" s="53">
        <f>'8 Cost of Production'!F34</f>
        <v>0</v>
      </c>
      <c r="G98" s="53">
        <f>'8 Cost of Production'!G34</f>
        <v>0</v>
      </c>
      <c r="H98" s="53">
        <f>'8 Cost of Production'!H34</f>
        <v>0</v>
      </c>
      <c r="I98" s="53">
        <f>'8 Cost of Production'!I34</f>
        <v>0</v>
      </c>
      <c r="J98" s="53">
        <f>'8 Cost of Production'!J34</f>
        <v>0</v>
      </c>
      <c r="K98" s="53">
        <f>'8 Cost of Production'!K34</f>
        <v>0</v>
      </c>
      <c r="L98" s="53">
        <f>'8 Cost of Production'!L34</f>
        <v>0</v>
      </c>
      <c r="M98" s="53">
        <f>'8 Cost of Production'!M34</f>
        <v>0</v>
      </c>
      <c r="N98" s="53">
        <f>'8 Cost of Production'!N34</f>
        <v>0</v>
      </c>
      <c r="O98" s="53">
        <f>'8 Cost of Production'!O34</f>
        <v>0</v>
      </c>
      <c r="P98" s="53">
        <f>'8 Cost of Production'!P34</f>
        <v>0</v>
      </c>
      <c r="Q98" s="53">
        <f>'8 Cost of Production'!Q34</f>
        <v>0</v>
      </c>
      <c r="R98" s="53">
        <f>'8 Cost of Production'!R34</f>
        <v>0</v>
      </c>
      <c r="S98" s="53">
        <f>'8 Cost of Production'!S34</f>
        <v>0</v>
      </c>
      <c r="T98" s="53">
        <f>'8 Cost of Production'!T34</f>
        <v>0</v>
      </c>
      <c r="U98" s="53">
        <f>'8 Cost of Production'!U34</f>
        <v>0</v>
      </c>
      <c r="V98" s="53">
        <f>'8 Cost of Production'!V34</f>
        <v>0</v>
      </c>
      <c r="W98" s="53">
        <f>'8 Cost of Production'!W34</f>
        <v>0</v>
      </c>
      <c r="X98" s="53">
        <f>'8 Cost of Production'!X34</f>
        <v>0</v>
      </c>
      <c r="Y98" s="53">
        <f>'8 Cost of Production'!Y34</f>
        <v>0</v>
      </c>
      <c r="Z98" s="53">
        <f>'8 Cost of Production'!Z34</f>
        <v>0</v>
      </c>
      <c r="AA98" s="53">
        <f>'8 Cost of Production'!AA34</f>
        <v>0</v>
      </c>
      <c r="AB98" s="53">
        <f>'8 Cost of Production'!AB34</f>
        <v>0</v>
      </c>
      <c r="AC98" s="53">
        <f>'8 Cost of Production'!AC34</f>
        <v>0</v>
      </c>
      <c r="AD98" s="53">
        <f>'8 Cost of Production'!AD34</f>
        <v>0</v>
      </c>
      <c r="AE98" s="53">
        <f>'8 Cost of Production'!AE34</f>
        <v>0</v>
      </c>
      <c r="AF98" s="53">
        <f>'8 Cost of Production'!AF34</f>
        <v>0</v>
      </c>
      <c r="AG98" s="53">
        <f>'8 Cost of Production'!AG34</f>
        <v>0</v>
      </c>
      <c r="AH98" s="53">
        <f>'8 Cost of Production'!AH34</f>
        <v>0</v>
      </c>
      <c r="AI98" s="53">
        <f>'8 Cost of Production'!AI34</f>
        <v>0</v>
      </c>
      <c r="AJ98" s="53">
        <f>'8 Cost of Production'!AJ34</f>
        <v>0</v>
      </c>
      <c r="AK98" s="53">
        <f>'8 Cost of Production'!AK34</f>
        <v>0</v>
      </c>
      <c r="AL98" s="53">
        <f>'8 Cost of Production'!AL34</f>
        <v>0</v>
      </c>
      <c r="AM98" s="53">
        <f>'8 Cost of Production'!AM34</f>
        <v>0</v>
      </c>
      <c r="AN98" s="53">
        <f>'8 Cost of Production'!AN34</f>
        <v>0</v>
      </c>
      <c r="AO98" s="53">
        <f>'8 Cost of Production'!AO34</f>
        <v>0</v>
      </c>
      <c r="AP98" s="53">
        <f>'8 Cost of Production'!AP34</f>
        <v>0</v>
      </c>
      <c r="AQ98" s="53">
        <f>'8 Cost of Production'!AQ34</f>
        <v>0</v>
      </c>
      <c r="AR98" s="53">
        <f>'8 Cost of Production'!AR34</f>
        <v>0</v>
      </c>
      <c r="AS98" s="53">
        <f>'8 Cost of Production'!AS34</f>
        <v>0</v>
      </c>
      <c r="AT98" s="53">
        <f>'8 Cost of Production'!AT34</f>
        <v>0</v>
      </c>
      <c r="AU98" s="53">
        <f>'8 Cost of Production'!AU34</f>
        <v>0</v>
      </c>
      <c r="AV98" s="53">
        <f>'8 Cost of Production'!AV34</f>
        <v>0</v>
      </c>
      <c r="AW98" s="53">
        <f>'8 Cost of Production'!AW34</f>
        <v>0</v>
      </c>
      <c r="AX98" s="53">
        <f>'8 Cost of Production'!AX34</f>
        <v>0</v>
      </c>
      <c r="AY98" s="53">
        <f>'8 Cost of Production'!AY34</f>
        <v>0</v>
      </c>
      <c r="AZ98" s="53">
        <f>'8 Cost of Production'!AZ34</f>
        <v>0</v>
      </c>
      <c r="BA98" s="53">
        <f>'8 Cost of Production'!BA34</f>
        <v>0</v>
      </c>
    </row>
    <row r="99" spans="2:53" ht="12.75">
      <c r="B99" s="63" t="s">
        <v>336</v>
      </c>
      <c r="C99" s="1"/>
      <c r="D99" s="3">
        <f>IF('8 Cost of Production'!D41&gt;0,(D95+('8 Cost of Production'!D37/'1 Enterprises'!D15)),0)</f>
        <v>0</v>
      </c>
      <c r="E99" s="3">
        <f>IF('8 Cost of Production'!E41&gt;0,(E95+('8 Cost of Production'!E37/'1 Enterprises'!E15)),0)</f>
        <v>0</v>
      </c>
      <c r="F99" s="3">
        <f>IF('8 Cost of Production'!F41&gt;0,(F95+('8 Cost of Production'!F37/'1 Enterprises'!F15)),0)</f>
        <v>0</v>
      </c>
      <c r="G99" s="3">
        <f>IF('8 Cost of Production'!G41&gt;0,(G95+('8 Cost of Production'!G37/'1 Enterprises'!G15)),0)</f>
        <v>0</v>
      </c>
      <c r="H99" s="3">
        <f>IF('8 Cost of Production'!H41&gt;0,(H95+('8 Cost of Production'!H37/'1 Enterprises'!H15)),0)</f>
        <v>0</v>
      </c>
      <c r="I99" s="3">
        <f>IF('8 Cost of Production'!I41&gt;0,(I95+('8 Cost of Production'!I37/'1 Enterprises'!I15)),0)</f>
        <v>0</v>
      </c>
      <c r="J99" s="3">
        <f>IF('8 Cost of Production'!J41&gt;0,(J95+('8 Cost of Production'!J37/'1 Enterprises'!J15)),0)</f>
        <v>0</v>
      </c>
      <c r="K99" s="3">
        <f>IF('8 Cost of Production'!K41&gt;0,(K95+('8 Cost of Production'!K37/'1 Enterprises'!K15)),0)</f>
        <v>0</v>
      </c>
      <c r="L99" s="3">
        <f>IF('8 Cost of Production'!L41&gt;0,(L95+('8 Cost of Production'!L37/'1 Enterprises'!L15)),0)</f>
        <v>0</v>
      </c>
      <c r="M99" s="3">
        <f>IF('8 Cost of Production'!M41&gt;0,(M95+('8 Cost of Production'!M37/'1 Enterprises'!M15)),0)</f>
        <v>0</v>
      </c>
      <c r="N99" s="3">
        <f>IF('8 Cost of Production'!N41&gt;0,(N95+('8 Cost of Production'!N37/'1 Enterprises'!N15)),0)</f>
        <v>0</v>
      </c>
      <c r="O99" s="3">
        <f>IF('8 Cost of Production'!O41&gt;0,(O95+('8 Cost of Production'!O37/'1 Enterprises'!O15)),0)</f>
        <v>0</v>
      </c>
      <c r="P99" s="3">
        <f>IF('8 Cost of Production'!P41&gt;0,(P95+('8 Cost of Production'!P37/'1 Enterprises'!P15)),0)</f>
        <v>0</v>
      </c>
      <c r="Q99" s="3">
        <f>IF('8 Cost of Production'!Q41&gt;0,(Q95+('8 Cost of Production'!Q37/'1 Enterprises'!Q15)),0)</f>
        <v>0</v>
      </c>
      <c r="R99" s="3">
        <f>IF('8 Cost of Production'!R41&gt;0,(R95+('8 Cost of Production'!R37/'1 Enterprises'!R15)),0)</f>
        <v>0</v>
      </c>
      <c r="S99" s="3">
        <f>IF('8 Cost of Production'!S41&gt;0,(S95+('8 Cost of Production'!S37/'1 Enterprises'!S15)),0)</f>
        <v>0</v>
      </c>
      <c r="T99" s="3">
        <f>IF('8 Cost of Production'!T41&gt;0,(T95+('8 Cost of Production'!T37/'1 Enterprises'!T15)),0)</f>
        <v>0</v>
      </c>
      <c r="U99" s="3">
        <f>IF('8 Cost of Production'!U41&gt;0,(U95+('8 Cost of Production'!U37/'1 Enterprises'!U15)),0)</f>
        <v>0</v>
      </c>
      <c r="V99" s="3">
        <f>IF('8 Cost of Production'!V41&gt;0,(V95+('8 Cost of Production'!V37/'1 Enterprises'!V15)),0)</f>
        <v>0</v>
      </c>
      <c r="W99" s="3">
        <f>IF('8 Cost of Production'!W41&gt;0,(W95+('8 Cost of Production'!W37/'1 Enterprises'!W15)),0)</f>
        <v>0</v>
      </c>
      <c r="X99" s="3">
        <f>IF('8 Cost of Production'!X41&gt;0,(X95+('8 Cost of Production'!X37/'1 Enterprises'!X15)),0)</f>
        <v>0</v>
      </c>
      <c r="Y99" s="3">
        <f>IF('8 Cost of Production'!Y41&gt;0,(Y95+('8 Cost of Production'!Y37/'1 Enterprises'!Y15)),0)</f>
        <v>0</v>
      </c>
      <c r="Z99" s="3">
        <f>IF('8 Cost of Production'!Z41&gt;0,(Z95+('8 Cost of Production'!Z37/'1 Enterprises'!Z15)),0)</f>
        <v>0</v>
      </c>
      <c r="AA99" s="3">
        <f>IF('8 Cost of Production'!AA41&gt;0,(AA95+('8 Cost of Production'!AA37/'1 Enterprises'!AA15)),0)</f>
        <v>0</v>
      </c>
      <c r="AB99" s="3">
        <f>IF('8 Cost of Production'!AB41&gt;0,(AB95+('8 Cost of Production'!AB37/'1 Enterprises'!AB15)),0)</f>
        <v>0</v>
      </c>
      <c r="AC99" s="3">
        <f>IF('8 Cost of Production'!AC41&gt;0,(AC95+('8 Cost of Production'!AC37/'1 Enterprises'!AC15)),0)</f>
        <v>0</v>
      </c>
      <c r="AD99" s="3">
        <f>IF('8 Cost of Production'!AD41&gt;0,(AD95+('8 Cost of Production'!AD37/'1 Enterprises'!AD15)),0)</f>
        <v>0</v>
      </c>
      <c r="AE99" s="3">
        <f>IF('8 Cost of Production'!AE41&gt;0,(AE95+('8 Cost of Production'!AE37/'1 Enterprises'!AE15)),0)</f>
        <v>0</v>
      </c>
      <c r="AF99" s="3">
        <f>IF('8 Cost of Production'!AF41&gt;0,(AF95+('8 Cost of Production'!AF37/'1 Enterprises'!AF15)),0)</f>
        <v>0</v>
      </c>
      <c r="AG99" s="3">
        <f>IF('8 Cost of Production'!AG41&gt;0,(AG95+('8 Cost of Production'!AG37/'1 Enterprises'!AG15)),0)</f>
        <v>0</v>
      </c>
      <c r="AH99" s="3">
        <f>IF('8 Cost of Production'!AH41&gt;0,(AH95+('8 Cost of Production'!AH37/'1 Enterprises'!AH15)),0)</f>
        <v>0</v>
      </c>
      <c r="AI99" s="3">
        <f>IF('8 Cost of Production'!AI41&gt;0,(AI95+('8 Cost of Production'!AI37/'1 Enterprises'!AI15)),0)</f>
        <v>0</v>
      </c>
      <c r="AJ99" s="3">
        <f>IF('8 Cost of Production'!AJ41&gt;0,(AJ95+('8 Cost of Production'!AJ37/'1 Enterprises'!AJ15)),0)</f>
        <v>0</v>
      </c>
      <c r="AK99" s="3">
        <f>IF('8 Cost of Production'!AK41&gt;0,(AK95+('8 Cost of Production'!AK37/'1 Enterprises'!AK15)),0)</f>
        <v>0</v>
      </c>
      <c r="AL99" s="3">
        <f>IF('8 Cost of Production'!AL41&gt;0,(AL95+('8 Cost of Production'!AL37/'1 Enterprises'!AL15)),0)</f>
        <v>0</v>
      </c>
      <c r="AM99" s="3">
        <f>IF('8 Cost of Production'!AM41&gt;0,(AM95+('8 Cost of Production'!AM37/'1 Enterprises'!AM15)),0)</f>
        <v>0</v>
      </c>
      <c r="AN99" s="3">
        <f>IF('8 Cost of Production'!AN41&gt;0,(AN95+('8 Cost of Production'!AN37/'1 Enterprises'!AN15)),0)</f>
        <v>0</v>
      </c>
      <c r="AO99" s="3">
        <f>IF('8 Cost of Production'!AO41&gt;0,(AO95+('8 Cost of Production'!AO37/'1 Enterprises'!AO15)),0)</f>
        <v>0</v>
      </c>
      <c r="AP99" s="3">
        <f>IF('8 Cost of Production'!AP41&gt;0,(AP95+('8 Cost of Production'!AP37/'1 Enterprises'!AP15)),0)</f>
        <v>0</v>
      </c>
      <c r="AQ99" s="3">
        <f>IF('8 Cost of Production'!AQ41&gt;0,(AQ95+('8 Cost of Production'!AQ37/'1 Enterprises'!AQ15)),0)</f>
        <v>0</v>
      </c>
      <c r="AR99" s="3">
        <f>IF('8 Cost of Production'!AR41&gt;0,(AR95+('8 Cost of Production'!AR37/'1 Enterprises'!AR15)),0)</f>
        <v>0</v>
      </c>
      <c r="AS99" s="3">
        <f>IF('8 Cost of Production'!AS41&gt;0,(AS95+('8 Cost of Production'!AS37/'1 Enterprises'!AS15)),0)</f>
        <v>0</v>
      </c>
      <c r="AT99" s="3">
        <f>IF('8 Cost of Production'!AT41&gt;0,(AT95+('8 Cost of Production'!AT37/'1 Enterprises'!AT15)),0)</f>
        <v>0</v>
      </c>
      <c r="AU99" s="3">
        <f>IF('8 Cost of Production'!AU41&gt;0,(AU95+('8 Cost of Production'!AU37/'1 Enterprises'!AU15)),0)</f>
        <v>0</v>
      </c>
      <c r="AV99" s="3">
        <f>IF('8 Cost of Production'!AV41&gt;0,(AV95+('8 Cost of Production'!AV37/'1 Enterprises'!AV15)),0)</f>
        <v>0</v>
      </c>
      <c r="AW99" s="3">
        <f>IF('8 Cost of Production'!AW41&gt;0,(AW95+('8 Cost of Production'!AW37/'1 Enterprises'!AW15)),0)</f>
        <v>0</v>
      </c>
      <c r="AX99" s="3">
        <f>IF('8 Cost of Production'!AX41&gt;0,(AX95+('8 Cost of Production'!AX37/'1 Enterprises'!AX15)),0)</f>
        <v>0</v>
      </c>
      <c r="AY99" s="3">
        <f>IF('8 Cost of Production'!AY41&gt;0,(AY95+('8 Cost of Production'!AY37/'1 Enterprises'!AY15)),0)</f>
        <v>0</v>
      </c>
      <c r="AZ99" s="3">
        <f>IF('8 Cost of Production'!AZ41&gt;0,(AZ95+('8 Cost of Production'!AZ37/'1 Enterprises'!AZ15)),0)</f>
        <v>0</v>
      </c>
      <c r="BA99" s="3">
        <f>IF('8 Cost of Production'!BA41&gt;0,(BA95+('8 Cost of Production'!BA37/'1 Enterprises'!BA15)),0)</f>
        <v>0</v>
      </c>
    </row>
    <row r="100" spans="2:53" s="133" customFormat="1" ht="15.75">
      <c r="B100" s="239" t="s">
        <v>480</v>
      </c>
      <c r="C100" s="240"/>
      <c r="D100" s="242">
        <f>IF(D99&gt;0,(D99/'1 Enterprises'!D8),0)</f>
        <v>0</v>
      </c>
      <c r="E100" s="242">
        <f>IF(E99&gt;0,(E99/'1 Enterprises'!E8),0)</f>
        <v>0</v>
      </c>
      <c r="F100" s="242">
        <f>IF(F99&gt;0,(F99/'1 Enterprises'!F8),0)</f>
        <v>0</v>
      </c>
      <c r="G100" s="242">
        <f>IF(G99&gt;0,(G99/'1 Enterprises'!G8),0)</f>
        <v>0</v>
      </c>
      <c r="H100" s="242">
        <f>IF(H99&gt;0,(H99/'1 Enterprises'!H8),0)</f>
        <v>0</v>
      </c>
      <c r="I100" s="242">
        <f>IF(I99&gt;0,(I99/'1 Enterprises'!I8),0)</f>
        <v>0</v>
      </c>
      <c r="J100" s="242">
        <f>IF(J99&gt;0,(J99/'1 Enterprises'!J8),0)</f>
        <v>0</v>
      </c>
      <c r="K100" s="242">
        <f>IF(K99&gt;0,(K99/'1 Enterprises'!K8),0)</f>
        <v>0</v>
      </c>
      <c r="L100" s="242">
        <f>IF(L99&gt;0,(L99/'1 Enterprises'!L8),0)</f>
        <v>0</v>
      </c>
      <c r="M100" s="242">
        <f>IF(M99&gt;0,(M99/'1 Enterprises'!M8),0)</f>
        <v>0</v>
      </c>
      <c r="N100" s="242">
        <f>IF(N99&gt;0,(N99/'1 Enterprises'!N8),0)</f>
        <v>0</v>
      </c>
      <c r="O100" s="242">
        <f>IF(O99&gt;0,(O99/'1 Enterprises'!O8),0)</f>
        <v>0</v>
      </c>
      <c r="P100" s="242">
        <f>IF(P99&gt;0,(P99/'1 Enterprises'!P8),0)</f>
        <v>0</v>
      </c>
      <c r="Q100" s="242">
        <f>IF(Q99&gt;0,(Q99/'1 Enterprises'!Q8),0)</f>
        <v>0</v>
      </c>
      <c r="R100" s="242">
        <f>IF(R99&gt;0,(R99/'1 Enterprises'!R8),0)</f>
        <v>0</v>
      </c>
      <c r="S100" s="242">
        <f>IF(S99&gt;0,(S99/'1 Enterprises'!S8),0)</f>
        <v>0</v>
      </c>
      <c r="T100" s="242">
        <f>IF(T99&gt;0,(T99/'1 Enterprises'!T8),0)</f>
        <v>0</v>
      </c>
      <c r="U100" s="242">
        <f>IF(U99&gt;0,(U99/'1 Enterprises'!U8),0)</f>
        <v>0</v>
      </c>
      <c r="V100" s="242">
        <f>IF(V99&gt;0,(V99/'1 Enterprises'!V8),0)</f>
        <v>0</v>
      </c>
      <c r="W100" s="242">
        <f>IF(W99&gt;0,(W99/'1 Enterprises'!W8),0)</f>
        <v>0</v>
      </c>
      <c r="X100" s="242">
        <f>IF(X99&gt;0,(X99/'1 Enterprises'!X8),0)</f>
        <v>0</v>
      </c>
      <c r="Y100" s="242">
        <f>IF(Y99&gt;0,(Y99/'1 Enterprises'!Y8),0)</f>
        <v>0</v>
      </c>
      <c r="Z100" s="242">
        <f>IF(Z99&gt;0,(Z99/'1 Enterprises'!Z8),0)</f>
        <v>0</v>
      </c>
      <c r="AA100" s="242">
        <f>IF(AA99&gt;0,(AA99/'1 Enterprises'!AA8),0)</f>
        <v>0</v>
      </c>
      <c r="AB100" s="242">
        <f>IF(AB99&gt;0,(AB99/'1 Enterprises'!AB8),0)</f>
        <v>0</v>
      </c>
      <c r="AC100" s="242">
        <f>IF(AC99&gt;0,(AC99/'1 Enterprises'!AC8),0)</f>
        <v>0</v>
      </c>
      <c r="AD100" s="242">
        <f>IF(AD99&gt;0,(AD99/'1 Enterprises'!AD8),0)</f>
        <v>0</v>
      </c>
      <c r="AE100" s="242">
        <f>IF(AE99&gt;0,(AE99/'1 Enterprises'!AE8),0)</f>
        <v>0</v>
      </c>
      <c r="AF100" s="242">
        <f>IF(AF99&gt;0,(AF99/'1 Enterprises'!AF8),0)</f>
        <v>0</v>
      </c>
      <c r="AG100" s="242">
        <f>IF(AG99&gt;0,(AG99/'1 Enterprises'!AG8),0)</f>
        <v>0</v>
      </c>
      <c r="AH100" s="242">
        <f>IF(AH99&gt;0,(AH99/'1 Enterprises'!AH8),0)</f>
        <v>0</v>
      </c>
      <c r="AI100" s="242">
        <f>IF(AI99&gt;0,(AI99/'1 Enterprises'!AI8),0)</f>
        <v>0</v>
      </c>
      <c r="AJ100" s="242">
        <f>IF(AJ99&gt;0,(AJ99/'1 Enterprises'!AJ8),0)</f>
        <v>0</v>
      </c>
      <c r="AK100" s="242">
        <f>IF(AK99&gt;0,(AK99/'1 Enterprises'!AK8),0)</f>
        <v>0</v>
      </c>
      <c r="AL100" s="242">
        <f>IF(AL99&gt;0,(AL99/'1 Enterprises'!AL8),0)</f>
        <v>0</v>
      </c>
      <c r="AM100" s="242">
        <f>IF(AM99&gt;0,(AM99/'1 Enterprises'!AM8),0)</f>
        <v>0</v>
      </c>
      <c r="AN100" s="242">
        <f>IF(AN99&gt;0,(AN99/'1 Enterprises'!AN8),0)</f>
        <v>0</v>
      </c>
      <c r="AO100" s="242">
        <f>IF(AO99&gt;0,(AO99/'1 Enterprises'!AO8),0)</f>
        <v>0</v>
      </c>
      <c r="AP100" s="242">
        <f>IF(AP99&gt;0,(AP99/'1 Enterprises'!AP8),0)</f>
        <v>0</v>
      </c>
      <c r="AQ100" s="242">
        <f>IF(AQ99&gt;0,(AQ99/'1 Enterprises'!AQ8),0)</f>
        <v>0</v>
      </c>
      <c r="AR100" s="242">
        <f>IF(AR99&gt;0,(AR99/'1 Enterprises'!AR8),0)</f>
        <v>0</v>
      </c>
      <c r="AS100" s="242">
        <f>IF(AS99&gt;0,(AS99/'1 Enterprises'!AS8),0)</f>
        <v>0</v>
      </c>
      <c r="AT100" s="242">
        <f>IF(AT99&gt;0,(AT99/'1 Enterprises'!AT8),0)</f>
        <v>0</v>
      </c>
      <c r="AU100" s="242">
        <f>IF(AU99&gt;0,(AU99/'1 Enterprises'!AU8),0)</f>
        <v>0</v>
      </c>
      <c r="AV100" s="242">
        <f>IF(AV99&gt;0,(AV99/'1 Enterprises'!AV8),0)</f>
        <v>0</v>
      </c>
      <c r="AW100" s="242">
        <f>IF(AW99&gt;0,(AW99/'1 Enterprises'!AW8),0)</f>
        <v>0</v>
      </c>
      <c r="AX100" s="242">
        <f>IF(AX99&gt;0,(AX99/'1 Enterprises'!AX8),0)</f>
        <v>0</v>
      </c>
      <c r="AY100" s="242">
        <f>IF(AY99&gt;0,(AY99/'1 Enterprises'!AY8),0)</f>
        <v>0</v>
      </c>
      <c r="AZ100" s="242">
        <f>IF(AZ99&gt;0,(AZ99/'1 Enterprises'!AZ8),0)</f>
        <v>0</v>
      </c>
      <c r="BA100" s="242">
        <f>IF(BA99&gt;0,(BA99/'1 Enterprises'!BA8),0)</f>
        <v>0</v>
      </c>
    </row>
    <row r="101" spans="2:28" ht="12.75">
      <c r="B101" s="63"/>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5.75">
      <c r="B102" s="103" t="s">
        <v>262</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28" ht="15.75">
      <c r="B103" s="103"/>
      <c r="C103" s="9"/>
      <c r="D103" s="2"/>
      <c r="E103" s="2"/>
      <c r="F103" s="33" t="s">
        <v>76</v>
      </c>
      <c r="G103" s="33"/>
      <c r="H103" s="33"/>
      <c r="I103" s="33"/>
      <c r="J103" s="2"/>
      <c r="K103" s="2"/>
      <c r="L103" s="2"/>
      <c r="M103" s="2"/>
      <c r="N103" s="2"/>
      <c r="O103" s="2"/>
      <c r="P103" s="2"/>
      <c r="Q103" s="2"/>
      <c r="R103" s="2"/>
      <c r="S103" s="2"/>
      <c r="T103" s="2"/>
      <c r="U103" s="2"/>
      <c r="V103" s="2"/>
      <c r="W103" s="2"/>
      <c r="X103" s="2"/>
      <c r="Y103" s="2"/>
      <c r="Z103" s="2"/>
      <c r="AA103" s="2"/>
      <c r="AB103" s="2"/>
    </row>
    <row r="104" spans="2:28" ht="12.75">
      <c r="B104" s="63" t="s">
        <v>252</v>
      </c>
      <c r="C104" s="1"/>
      <c r="D104" s="2"/>
      <c r="E104" s="101">
        <f>'8 Cost of Production'!E94</f>
        <v>0</v>
      </c>
      <c r="F104" s="33" t="s">
        <v>328</v>
      </c>
      <c r="G104" s="33"/>
      <c r="H104" s="33"/>
      <c r="I104" s="33"/>
      <c r="J104" s="2"/>
      <c r="K104" s="2"/>
      <c r="L104" s="2"/>
      <c r="M104" s="2"/>
      <c r="N104" s="2"/>
      <c r="O104" s="2"/>
      <c r="P104" s="2"/>
      <c r="Q104" s="2"/>
      <c r="R104" s="2"/>
      <c r="S104" s="2"/>
      <c r="T104" s="2"/>
      <c r="U104" s="2"/>
      <c r="V104" s="2"/>
      <c r="W104" s="2"/>
      <c r="X104" s="2"/>
      <c r="Y104" s="2"/>
      <c r="Z104" s="2"/>
      <c r="AA104" s="2"/>
      <c r="AB104" s="2"/>
    </row>
    <row r="105" spans="2:28" ht="12.75">
      <c r="B105" s="63" t="s">
        <v>145</v>
      </c>
      <c r="C105" s="1"/>
      <c r="D105" s="11" t="s">
        <v>197</v>
      </c>
      <c r="E105" s="101">
        <f>'8 Cost of Production'!D74</f>
        <v>0</v>
      </c>
      <c r="F105" s="33" t="s">
        <v>203</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28" ht="12.75">
      <c r="B106" s="63" t="s">
        <v>146</v>
      </c>
      <c r="C106" s="204" t="s">
        <v>332</v>
      </c>
      <c r="D106" s="11" t="s">
        <v>197</v>
      </c>
      <c r="E106" s="101">
        <f>'8 Cost of Production'!D62</f>
        <v>0</v>
      </c>
      <c r="F106" s="33" t="s">
        <v>431</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28" ht="15">
      <c r="B107" s="63" t="s">
        <v>476</v>
      </c>
      <c r="C107" s="1"/>
      <c r="D107" s="11" t="s">
        <v>199</v>
      </c>
      <c r="E107" s="143"/>
      <c r="F107" s="33" t="s">
        <v>250</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28" ht="15">
      <c r="B108" s="63" t="s">
        <v>246</v>
      </c>
      <c r="C108" s="1"/>
      <c r="D108" s="11" t="s">
        <v>199</v>
      </c>
      <c r="E108" s="143"/>
      <c r="F108" s="33" t="s">
        <v>204</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28" ht="12.75">
      <c r="B109" s="63" t="s">
        <v>247</v>
      </c>
      <c r="C109" s="1"/>
      <c r="D109" s="11" t="s">
        <v>202</v>
      </c>
      <c r="E109" s="101">
        <f>E104-E105-E106+E107+E108</f>
        <v>0</v>
      </c>
      <c r="F109" s="33" t="s">
        <v>329</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28" ht="12.75">
      <c r="B110" s="33"/>
      <c r="C110" s="2"/>
      <c r="D110" s="3"/>
      <c r="E110" s="3"/>
      <c r="F110" s="33" t="s">
        <v>205</v>
      </c>
      <c r="G110" s="33"/>
      <c r="H110" s="33"/>
      <c r="I110" s="33"/>
      <c r="J110" s="3"/>
      <c r="K110" s="3"/>
      <c r="L110" s="3"/>
      <c r="M110" s="3"/>
      <c r="N110" s="3"/>
      <c r="O110" s="3"/>
      <c r="P110" s="3"/>
      <c r="Q110" s="3"/>
      <c r="R110" s="3"/>
      <c r="S110" s="3"/>
      <c r="T110" s="3"/>
      <c r="U110" s="3"/>
      <c r="V110" s="3"/>
      <c r="W110" s="3"/>
      <c r="X110" s="3"/>
      <c r="Y110" s="3"/>
      <c r="Z110" s="3"/>
      <c r="AA110" s="3"/>
      <c r="AB110" s="3"/>
    </row>
    <row r="111" spans="2:53" ht="12.75">
      <c r="B111" s="63" t="s">
        <v>248</v>
      </c>
      <c r="C111" s="3"/>
      <c r="D111" s="3">
        <f>IF('8 Cost of Production'!D35&gt;0,($E109*'8 Cost of Production'!D9/'8 Cost of Production'!D35),0)</f>
        <v>0</v>
      </c>
      <c r="E111" s="3">
        <f>IF('8 Cost of Production'!E35&gt;0,($E109*'8 Cost of Production'!E9/'8 Cost of Production'!E35),0)</f>
        <v>0</v>
      </c>
      <c r="F111" s="3">
        <f>IF('8 Cost of Production'!F35&gt;0,($E109*'8 Cost of Production'!F9/'8 Cost of Production'!F35),0)</f>
        <v>0</v>
      </c>
      <c r="G111" s="3">
        <f>IF('8 Cost of Production'!G35&gt;0,($E109*'8 Cost of Production'!G9/'8 Cost of Production'!G35),0)</f>
        <v>0</v>
      </c>
      <c r="H111" s="3">
        <f>IF('8 Cost of Production'!H35&gt;0,($E109*'8 Cost of Production'!H9/'8 Cost of Production'!H35),0)</f>
        <v>0</v>
      </c>
      <c r="I111" s="3">
        <f>IF('8 Cost of Production'!I35&gt;0,($E109*'8 Cost of Production'!I9/'8 Cost of Production'!I35),0)</f>
        <v>0</v>
      </c>
      <c r="J111" s="3">
        <f>IF('8 Cost of Production'!J35&gt;0,($E109*'8 Cost of Production'!J9/'8 Cost of Production'!J35),0)</f>
        <v>0</v>
      </c>
      <c r="K111" s="3">
        <f>IF('8 Cost of Production'!K35&gt;0,($E109*'8 Cost of Production'!K9/'8 Cost of Production'!K35),0)</f>
        <v>0</v>
      </c>
      <c r="L111" s="3">
        <f>IF('8 Cost of Production'!L35&gt;0,($E109*'8 Cost of Production'!L9/'8 Cost of Production'!L35),0)</f>
        <v>0</v>
      </c>
      <c r="M111" s="3">
        <f>IF('8 Cost of Production'!M35&gt;0,($E109*'8 Cost of Production'!M9/'8 Cost of Production'!M35),0)</f>
        <v>0</v>
      </c>
      <c r="N111" s="3">
        <f>IF('8 Cost of Production'!N35&gt;0,($E109*'8 Cost of Production'!N9/'8 Cost of Production'!N35),0)</f>
        <v>0</v>
      </c>
      <c r="O111" s="3">
        <f>IF('8 Cost of Production'!O35&gt;0,($E109*'8 Cost of Production'!O9/'8 Cost of Production'!O35),0)</f>
        <v>0</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c r="AC111" s="3">
        <f>IF('8 Cost of Production'!AC35&gt;0,($E109*'8 Cost of Production'!AC9/'8 Cost of Production'!AC35),0)</f>
        <v>0</v>
      </c>
      <c r="AD111" s="3">
        <f>IF('8 Cost of Production'!AD35&gt;0,($E109*'8 Cost of Production'!AD9/'8 Cost of Production'!AD35),0)</f>
        <v>0</v>
      </c>
      <c r="AE111" s="3">
        <f>IF('8 Cost of Production'!AE35&gt;0,($E109*'8 Cost of Production'!AE9/'8 Cost of Production'!AE35),0)</f>
        <v>0</v>
      </c>
      <c r="AF111" s="3">
        <f>IF('8 Cost of Production'!AF35&gt;0,($E109*'8 Cost of Production'!AF9/'8 Cost of Production'!AF35),0)</f>
        <v>0</v>
      </c>
      <c r="AG111" s="3">
        <f>IF('8 Cost of Production'!AG35&gt;0,($E109*'8 Cost of Production'!AG9/'8 Cost of Production'!AG35),0)</f>
        <v>0</v>
      </c>
      <c r="AH111" s="3">
        <f>IF('8 Cost of Production'!AH35&gt;0,($E109*'8 Cost of Production'!AH9/'8 Cost of Production'!AH35),0)</f>
        <v>0</v>
      </c>
      <c r="AI111" s="3">
        <f>IF('8 Cost of Production'!AI35&gt;0,($E109*'8 Cost of Production'!AI9/'8 Cost of Production'!AI35),0)</f>
        <v>0</v>
      </c>
      <c r="AJ111" s="3">
        <f>IF('8 Cost of Production'!AJ35&gt;0,($E109*'8 Cost of Production'!AJ9/'8 Cost of Production'!AJ35),0)</f>
        <v>0</v>
      </c>
      <c r="AK111" s="3">
        <f>IF('8 Cost of Production'!AK35&gt;0,($E109*'8 Cost of Production'!AK9/'8 Cost of Production'!AK35),0)</f>
        <v>0</v>
      </c>
      <c r="AL111" s="3">
        <f>IF('8 Cost of Production'!AL35&gt;0,($E109*'8 Cost of Production'!AL9/'8 Cost of Production'!AL35),0)</f>
        <v>0</v>
      </c>
      <c r="AM111" s="3">
        <f>IF('8 Cost of Production'!AM35&gt;0,($E109*'8 Cost of Production'!AM9/'8 Cost of Production'!AM35),0)</f>
        <v>0</v>
      </c>
      <c r="AN111" s="3">
        <f>IF('8 Cost of Production'!AN35&gt;0,($E109*'8 Cost of Production'!AN9/'8 Cost of Production'!AN35),0)</f>
        <v>0</v>
      </c>
      <c r="AO111" s="3">
        <f>IF('8 Cost of Production'!AO35&gt;0,($E109*'8 Cost of Production'!AO9/'8 Cost of Production'!AO35),0)</f>
        <v>0</v>
      </c>
      <c r="AP111" s="3">
        <f>IF('8 Cost of Production'!AP35&gt;0,($E109*'8 Cost of Production'!AP9/'8 Cost of Production'!AP35),0)</f>
        <v>0</v>
      </c>
      <c r="AQ111" s="3">
        <f>IF('8 Cost of Production'!AQ35&gt;0,($E109*'8 Cost of Production'!AQ9/'8 Cost of Production'!AQ35),0)</f>
        <v>0</v>
      </c>
      <c r="AR111" s="3">
        <f>IF('8 Cost of Production'!AR35&gt;0,($E109*'8 Cost of Production'!AR9/'8 Cost of Production'!AR35),0)</f>
        <v>0</v>
      </c>
      <c r="AS111" s="3">
        <f>IF('8 Cost of Production'!AS35&gt;0,($E109*'8 Cost of Production'!AS9/'8 Cost of Production'!AS35),0)</f>
        <v>0</v>
      </c>
      <c r="AT111" s="3">
        <f>IF('8 Cost of Production'!AT35&gt;0,($E109*'8 Cost of Production'!AT9/'8 Cost of Production'!AT35),0)</f>
        <v>0</v>
      </c>
      <c r="AU111" s="3">
        <f>IF('8 Cost of Production'!AU35&gt;0,($E109*'8 Cost of Production'!AU9/'8 Cost of Production'!AU35),0)</f>
        <v>0</v>
      </c>
      <c r="AV111" s="3">
        <f>IF('8 Cost of Production'!AV35&gt;0,($E109*'8 Cost of Production'!AV9/'8 Cost of Production'!AV35),0)</f>
        <v>0</v>
      </c>
      <c r="AW111" s="3">
        <f>IF('8 Cost of Production'!AW35&gt;0,($E109*'8 Cost of Production'!AW9/'8 Cost of Production'!AW35),0)</f>
        <v>0</v>
      </c>
      <c r="AX111" s="3">
        <f>IF('8 Cost of Production'!AX35&gt;0,($E109*'8 Cost of Production'!AX9/'8 Cost of Production'!AX35),0)</f>
        <v>0</v>
      </c>
      <c r="AY111" s="3">
        <f>IF('8 Cost of Production'!AY35&gt;0,($E109*'8 Cost of Production'!AY9/'8 Cost of Production'!AY35),0)</f>
        <v>0</v>
      </c>
      <c r="AZ111" s="3">
        <f>IF('8 Cost of Production'!AZ35&gt;0,($E109*'8 Cost of Production'!AZ9/'8 Cost of Production'!AZ35),0)</f>
        <v>0</v>
      </c>
      <c r="BA111" s="3">
        <f>IF('8 Cost of Production'!BA35&gt;0,($E109*'8 Cost of Production'!BA9/'8 Cost of Production'!BA35),0)</f>
        <v>0</v>
      </c>
    </row>
    <row r="112" spans="2:28" ht="12.75">
      <c r="B112" s="63"/>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ht="12.75">
      <c r="B113" s="63" t="s">
        <v>249</v>
      </c>
      <c r="C113" s="1"/>
      <c r="D113" s="2"/>
      <c r="E113" s="37">
        <f>E109+E59+BD29</f>
        <v>0</v>
      </c>
      <c r="F113" s="2"/>
      <c r="G113" s="2"/>
      <c r="H113" s="2"/>
      <c r="I113" s="2"/>
      <c r="J113" s="2"/>
      <c r="K113" s="2"/>
      <c r="L113" s="2"/>
      <c r="M113" s="2"/>
      <c r="N113" s="2"/>
      <c r="O113" s="2"/>
      <c r="P113" s="2"/>
      <c r="Q113" s="2"/>
      <c r="R113" s="2"/>
      <c r="S113" s="2"/>
      <c r="T113" s="2"/>
      <c r="U113" s="2"/>
      <c r="V113" s="2"/>
      <c r="W113" s="2"/>
      <c r="X113" s="2"/>
      <c r="Y113" s="2"/>
      <c r="Z113" s="2"/>
      <c r="AA113" s="2"/>
      <c r="AB113" s="2"/>
    </row>
    <row r="114" spans="2:28" ht="12.75">
      <c r="B114" s="63"/>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53" ht="13.5" thickBot="1">
      <c r="B115" s="64"/>
      <c r="C115" s="38"/>
      <c r="D115" s="53">
        <f>'8 Cost of Production'!D98</f>
        <v>0</v>
      </c>
      <c r="E115" s="53">
        <f>'8 Cost of Production'!E98</f>
        <v>0</v>
      </c>
      <c r="F115" s="53">
        <f>'8 Cost of Production'!F98</f>
        <v>0</v>
      </c>
      <c r="G115" s="53">
        <f>'8 Cost of Production'!G98</f>
        <v>0</v>
      </c>
      <c r="H115" s="53">
        <f>'8 Cost of Production'!H98</f>
        <v>0</v>
      </c>
      <c r="I115" s="53">
        <f>'8 Cost of Production'!I98</f>
        <v>0</v>
      </c>
      <c r="J115" s="53">
        <f>'8 Cost of Production'!J98</f>
        <v>0</v>
      </c>
      <c r="K115" s="53">
        <f>'8 Cost of Production'!K98</f>
        <v>0</v>
      </c>
      <c r="L115" s="53">
        <f>'8 Cost of Production'!L98</f>
        <v>0</v>
      </c>
      <c r="M115" s="53">
        <f>'8 Cost of Production'!M98</f>
        <v>0</v>
      </c>
      <c r="N115" s="53">
        <f>'8 Cost of Production'!N98</f>
        <v>0</v>
      </c>
      <c r="O115" s="53">
        <f>'8 Cost of Production'!O98</f>
        <v>0</v>
      </c>
      <c r="P115" s="53">
        <f>'8 Cost of Production'!P98</f>
        <v>0</v>
      </c>
      <c r="Q115" s="53">
        <f>'8 Cost of Production'!Q98</f>
        <v>0</v>
      </c>
      <c r="R115" s="53">
        <f>'8 Cost of Production'!R98</f>
        <v>0</v>
      </c>
      <c r="S115" s="53">
        <f>'8 Cost of Production'!S98</f>
        <v>0</v>
      </c>
      <c r="T115" s="53">
        <f>'8 Cost of Production'!T98</f>
        <v>0</v>
      </c>
      <c r="U115" s="53">
        <f>'8 Cost of Production'!U98</f>
        <v>0</v>
      </c>
      <c r="V115" s="53">
        <f>'8 Cost of Production'!V98</f>
        <v>0</v>
      </c>
      <c r="W115" s="53">
        <f>'8 Cost of Production'!W98</f>
        <v>0</v>
      </c>
      <c r="X115" s="53">
        <f>'8 Cost of Production'!X98</f>
        <v>0</v>
      </c>
      <c r="Y115" s="53">
        <f>'8 Cost of Production'!Y98</f>
        <v>0</v>
      </c>
      <c r="Z115" s="53">
        <f>'8 Cost of Production'!Z98</f>
        <v>0</v>
      </c>
      <c r="AA115" s="53">
        <f>'8 Cost of Production'!AA98</f>
        <v>0</v>
      </c>
      <c r="AB115" s="53">
        <f>'8 Cost of Production'!AB98</f>
        <v>0</v>
      </c>
      <c r="AC115" s="53">
        <f>'8 Cost of Production'!AC98</f>
        <v>0</v>
      </c>
      <c r="AD115" s="53">
        <f>'8 Cost of Production'!AD98</f>
        <v>0</v>
      </c>
      <c r="AE115" s="53">
        <f>'8 Cost of Production'!AE98</f>
        <v>0</v>
      </c>
      <c r="AF115" s="53">
        <f>'8 Cost of Production'!AF98</f>
        <v>0</v>
      </c>
      <c r="AG115" s="53">
        <f>'8 Cost of Production'!AG98</f>
        <v>0</v>
      </c>
      <c r="AH115" s="53">
        <f>'8 Cost of Production'!AH98</f>
        <v>0</v>
      </c>
      <c r="AI115" s="53">
        <f>'8 Cost of Production'!AI98</f>
        <v>0</v>
      </c>
      <c r="AJ115" s="53">
        <f>'8 Cost of Production'!AJ98</f>
        <v>0</v>
      </c>
      <c r="AK115" s="53">
        <f>'8 Cost of Production'!AK98</f>
        <v>0</v>
      </c>
      <c r="AL115" s="53">
        <f>'8 Cost of Production'!AL98</f>
        <v>0</v>
      </c>
      <c r="AM115" s="53">
        <f>'8 Cost of Production'!AM98</f>
        <v>0</v>
      </c>
      <c r="AN115" s="53">
        <f>'8 Cost of Production'!AN98</f>
        <v>0</v>
      </c>
      <c r="AO115" s="53">
        <f>'8 Cost of Production'!AO98</f>
        <v>0</v>
      </c>
      <c r="AP115" s="53">
        <f>'8 Cost of Production'!AP98</f>
        <v>0</v>
      </c>
      <c r="AQ115" s="53">
        <f>'8 Cost of Production'!AQ98</f>
        <v>0</v>
      </c>
      <c r="AR115" s="53">
        <f>'8 Cost of Production'!AR98</f>
        <v>0</v>
      </c>
      <c r="AS115" s="53">
        <f>'8 Cost of Production'!AS98</f>
        <v>0</v>
      </c>
      <c r="AT115" s="53">
        <f>'8 Cost of Production'!AT98</f>
        <v>0</v>
      </c>
      <c r="AU115" s="53">
        <f>'8 Cost of Production'!AU98</f>
        <v>0</v>
      </c>
      <c r="AV115" s="53">
        <f>'8 Cost of Production'!AV98</f>
        <v>0</v>
      </c>
      <c r="AW115" s="53">
        <f>'8 Cost of Production'!AW98</f>
        <v>0</v>
      </c>
      <c r="AX115" s="53">
        <f>'8 Cost of Production'!AX98</f>
        <v>0</v>
      </c>
      <c r="AY115" s="53">
        <f>'8 Cost of Production'!AY98</f>
        <v>0</v>
      </c>
      <c r="AZ115" s="53">
        <f>'8 Cost of Production'!AZ98</f>
        <v>0</v>
      </c>
      <c r="BA115" s="53">
        <f>'8 Cost of Production'!BA98</f>
        <v>0</v>
      </c>
    </row>
    <row r="116" spans="2:53" ht="12.75">
      <c r="B116" s="63" t="s">
        <v>0</v>
      </c>
      <c r="C116" s="1"/>
      <c r="D116" s="3">
        <f>IF('8 Cost of Production'!D100&gt;0,(('8 Cost of Production'!D37/'1 Enterprises'!D15)+D111),0)</f>
        <v>0</v>
      </c>
      <c r="E116" s="3">
        <f>IF('8 Cost of Production'!E100&gt;0,(('8 Cost of Production'!E37/'1 Enterprises'!E15)+E111),0)</f>
        <v>0</v>
      </c>
      <c r="F116" s="3">
        <f>IF('8 Cost of Production'!F100&gt;0,(('8 Cost of Production'!F37/'1 Enterprises'!F15)+F111),0)</f>
        <v>0</v>
      </c>
      <c r="G116" s="3">
        <f>IF('8 Cost of Production'!G100&gt;0,(('8 Cost of Production'!G37/'1 Enterprises'!G15)+G111),0)</f>
        <v>0</v>
      </c>
      <c r="H116" s="3">
        <f>IF('8 Cost of Production'!H100&gt;0,(('8 Cost of Production'!H37/'1 Enterprises'!H15)+H111),0)</f>
        <v>0</v>
      </c>
      <c r="I116" s="3">
        <f>IF('8 Cost of Production'!I100&gt;0,(('8 Cost of Production'!I37/'1 Enterprises'!I15)+I111),0)</f>
        <v>0</v>
      </c>
      <c r="J116" s="3">
        <f>IF('8 Cost of Production'!J100&gt;0,(('8 Cost of Production'!J37/'1 Enterprises'!J15)+J111),0)</f>
        <v>0</v>
      </c>
      <c r="K116" s="3">
        <f>IF('8 Cost of Production'!K100&gt;0,(('8 Cost of Production'!K37/'1 Enterprises'!K15)+K111),0)</f>
        <v>0</v>
      </c>
      <c r="L116" s="3">
        <f>IF('8 Cost of Production'!L100&gt;0,(('8 Cost of Production'!L37/'1 Enterprises'!L15)+L111),0)</f>
        <v>0</v>
      </c>
      <c r="M116" s="3">
        <f>IF('8 Cost of Production'!M100&gt;0,(('8 Cost of Production'!M37/'1 Enterprises'!M15)+M111),0)</f>
        <v>0</v>
      </c>
      <c r="N116" s="3">
        <f>IF('8 Cost of Production'!N100&gt;0,(('8 Cost of Production'!N37/'1 Enterprises'!N15)+N111),0)</f>
        <v>0</v>
      </c>
      <c r="O116" s="3">
        <f>IF('8 Cost of Production'!O100&gt;0,(('8 Cost of Production'!O37/'1 Enterprises'!O15)+O111),0)</f>
        <v>0</v>
      </c>
      <c r="P116" s="3">
        <f>IF('8 Cost of Production'!P100&gt;0,(('8 Cost of Production'!P37/'1 Enterprises'!P15)+P111),0)</f>
        <v>0</v>
      </c>
      <c r="Q116" s="3">
        <f>IF('8 Cost of Production'!Q100&gt;0,(('8 Cost of Production'!Q37/'1 Enterprises'!Q15)+Q111),0)</f>
        <v>0</v>
      </c>
      <c r="R116" s="3">
        <f>IF('8 Cost of Production'!R100&gt;0,(('8 Cost of Production'!R37/'1 Enterprises'!R15)+R111),0)</f>
        <v>0</v>
      </c>
      <c r="S116" s="3">
        <f>IF('8 Cost of Production'!S100&gt;0,(('8 Cost of Production'!S37/'1 Enterprises'!S15)+S111),0)</f>
        <v>0</v>
      </c>
      <c r="T116" s="3">
        <f>IF('8 Cost of Production'!T100&gt;0,(('8 Cost of Production'!T37/'1 Enterprises'!T15)+T111),0)</f>
        <v>0</v>
      </c>
      <c r="U116" s="3">
        <f>IF('8 Cost of Production'!U100&gt;0,(('8 Cost of Production'!U37/'1 Enterprises'!U15)+U111),0)</f>
        <v>0</v>
      </c>
      <c r="V116" s="3">
        <f>IF('8 Cost of Production'!V100&gt;0,(('8 Cost of Production'!V37/'1 Enterprises'!V15)+V111),0)</f>
        <v>0</v>
      </c>
      <c r="W116" s="3">
        <f>IF('8 Cost of Production'!W100&gt;0,(('8 Cost of Production'!W37/'1 Enterprises'!W15)+W111),0)</f>
        <v>0</v>
      </c>
      <c r="X116" s="3">
        <f>IF('8 Cost of Production'!X100&gt;0,(('8 Cost of Production'!X37/'1 Enterprises'!X15)+X111),0)</f>
        <v>0</v>
      </c>
      <c r="Y116" s="3">
        <f>IF('8 Cost of Production'!Y100&gt;0,(('8 Cost of Production'!Y37/'1 Enterprises'!Y15)+Y111),0)</f>
        <v>0</v>
      </c>
      <c r="Z116" s="3">
        <f>IF('8 Cost of Production'!Z100&gt;0,(('8 Cost of Production'!Z37/'1 Enterprises'!Z15)+Z111),0)</f>
        <v>0</v>
      </c>
      <c r="AA116" s="3">
        <f>IF('8 Cost of Production'!AA100&gt;0,(('8 Cost of Production'!AA37/'1 Enterprises'!AA15)+AA111),0)</f>
        <v>0</v>
      </c>
      <c r="AB116" s="3">
        <f>IF('8 Cost of Production'!AB100&gt;0,(('8 Cost of Production'!AB37/'1 Enterprises'!AB15)+AB111),0)</f>
        <v>0</v>
      </c>
      <c r="AC116" s="3">
        <f>IF('8 Cost of Production'!AC100&gt;0,(('8 Cost of Production'!AC37/'1 Enterprises'!AC15)+AC111),0)</f>
        <v>0</v>
      </c>
      <c r="AD116" s="3">
        <f>IF('8 Cost of Production'!AD100&gt;0,(('8 Cost of Production'!AD37/'1 Enterprises'!AD15)+AD111),0)</f>
        <v>0</v>
      </c>
      <c r="AE116" s="3">
        <f>IF('8 Cost of Production'!AE100&gt;0,(('8 Cost of Production'!AE37/'1 Enterprises'!AE15)+AE111),0)</f>
        <v>0</v>
      </c>
      <c r="AF116" s="3">
        <f>IF('8 Cost of Production'!AF100&gt;0,(('8 Cost of Production'!AF37/'1 Enterprises'!AF15)+AF111),0)</f>
        <v>0</v>
      </c>
      <c r="AG116" s="3">
        <f>IF('8 Cost of Production'!AG100&gt;0,(('8 Cost of Production'!AG37/'1 Enterprises'!AG15)+AG111),0)</f>
        <v>0</v>
      </c>
      <c r="AH116" s="3">
        <f>IF('8 Cost of Production'!AH100&gt;0,(('8 Cost of Production'!AH37/'1 Enterprises'!AH15)+AH111),0)</f>
        <v>0</v>
      </c>
      <c r="AI116" s="3">
        <f>IF('8 Cost of Production'!AI100&gt;0,(('8 Cost of Production'!AI37/'1 Enterprises'!AI15)+AI111),0)</f>
        <v>0</v>
      </c>
      <c r="AJ116" s="3">
        <f>IF('8 Cost of Production'!AJ100&gt;0,(('8 Cost of Production'!AJ37/'1 Enterprises'!AJ15)+AJ111),0)</f>
        <v>0</v>
      </c>
      <c r="AK116" s="3">
        <f>IF('8 Cost of Production'!AK100&gt;0,(('8 Cost of Production'!AK37/'1 Enterprises'!AK15)+AK111),0)</f>
        <v>0</v>
      </c>
      <c r="AL116" s="3">
        <f>IF('8 Cost of Production'!AL100&gt;0,(('8 Cost of Production'!AL37/'1 Enterprises'!AL15)+AL111),0)</f>
        <v>0</v>
      </c>
      <c r="AM116" s="3">
        <f>IF('8 Cost of Production'!AM100&gt;0,(('8 Cost of Production'!AM37/'1 Enterprises'!AM15)+AM111),0)</f>
        <v>0</v>
      </c>
      <c r="AN116" s="3">
        <f>IF('8 Cost of Production'!AN100&gt;0,(('8 Cost of Production'!AN37/'1 Enterprises'!AN15)+AN111),0)</f>
        <v>0</v>
      </c>
      <c r="AO116" s="3">
        <f>IF('8 Cost of Production'!AO100&gt;0,(('8 Cost of Production'!AO37/'1 Enterprises'!AO15)+AO111),0)</f>
        <v>0</v>
      </c>
      <c r="AP116" s="3">
        <f>IF('8 Cost of Production'!AP100&gt;0,(('8 Cost of Production'!AP37/'1 Enterprises'!AP15)+AP111),0)</f>
        <v>0</v>
      </c>
      <c r="AQ116" s="3">
        <f>IF('8 Cost of Production'!AQ100&gt;0,(('8 Cost of Production'!AQ37/'1 Enterprises'!AQ15)+AQ111),0)</f>
        <v>0</v>
      </c>
      <c r="AR116" s="3">
        <f>IF('8 Cost of Production'!AR100&gt;0,(('8 Cost of Production'!AR37/'1 Enterprises'!AR15)+AR111),0)</f>
        <v>0</v>
      </c>
      <c r="AS116" s="3">
        <f>IF('8 Cost of Production'!AS100&gt;0,(('8 Cost of Production'!AS37/'1 Enterprises'!AS15)+AS111),0)</f>
        <v>0</v>
      </c>
      <c r="AT116" s="3">
        <f>IF('8 Cost of Production'!AT100&gt;0,(('8 Cost of Production'!AT37/'1 Enterprises'!AT15)+AT111),0)</f>
        <v>0</v>
      </c>
      <c r="AU116" s="3">
        <f>IF('8 Cost of Production'!AU100&gt;0,(('8 Cost of Production'!AU37/'1 Enterprises'!AU15)+AU111),0)</f>
        <v>0</v>
      </c>
      <c r="AV116" s="3">
        <f>IF('8 Cost of Production'!AV100&gt;0,(('8 Cost of Production'!AV37/'1 Enterprises'!AV15)+AV111),0)</f>
        <v>0</v>
      </c>
      <c r="AW116" s="3">
        <f>IF('8 Cost of Production'!AW100&gt;0,(('8 Cost of Production'!AW37/'1 Enterprises'!AW15)+AW111),0)</f>
        <v>0</v>
      </c>
      <c r="AX116" s="3">
        <f>IF('8 Cost of Production'!AX100&gt;0,(('8 Cost of Production'!AX37/'1 Enterprises'!AX15)+AX111),0)</f>
        <v>0</v>
      </c>
      <c r="AY116" s="3">
        <f>IF('8 Cost of Production'!AY100&gt;0,(('8 Cost of Production'!AY37/'1 Enterprises'!AY15)+AY111),0)</f>
        <v>0</v>
      </c>
      <c r="AZ116" s="3">
        <f>IF('8 Cost of Production'!AZ100&gt;0,(('8 Cost of Production'!AZ37/'1 Enterprises'!AZ15)+AZ111),0)</f>
        <v>0</v>
      </c>
      <c r="BA116" s="3">
        <f>IF('8 Cost of Production'!BA100&gt;0,(('8 Cost of Production'!BA37/'1 Enterprises'!BA15)+BA111),0)</f>
        <v>0</v>
      </c>
    </row>
    <row r="117" spans="2:53" s="133" customFormat="1" ht="15">
      <c r="B117" s="239" t="s">
        <v>383</v>
      </c>
      <c r="C117" s="240"/>
      <c r="D117" s="242">
        <f>IF(D116&gt;0,(D116/'1 Enterprises'!D8),0)</f>
        <v>0</v>
      </c>
      <c r="E117" s="242">
        <f>IF(E116&gt;0,(E116/'1 Enterprises'!E8),0)</f>
        <v>0</v>
      </c>
      <c r="F117" s="242">
        <f>IF(F116&gt;0,(F116/'1 Enterprises'!F8),0)</f>
        <v>0</v>
      </c>
      <c r="G117" s="242">
        <f>IF(G116&gt;0,(G116/'1 Enterprises'!G8),0)</f>
        <v>0</v>
      </c>
      <c r="H117" s="242">
        <f>IF(H116&gt;0,(H116/'1 Enterprises'!H8),0)</f>
        <v>0</v>
      </c>
      <c r="I117" s="242">
        <f>IF(I116&gt;0,(I116/'1 Enterprises'!I8),0)</f>
        <v>0</v>
      </c>
      <c r="J117" s="242">
        <f>IF(J116&gt;0,(J116/'1 Enterprises'!J8),0)</f>
        <v>0</v>
      </c>
      <c r="K117" s="242">
        <f>IF(K116&gt;0,(K116/'1 Enterprises'!K8),0)</f>
        <v>0</v>
      </c>
      <c r="L117" s="242">
        <f>IF(L116&gt;0,(L116/'1 Enterprises'!L8),0)</f>
        <v>0</v>
      </c>
      <c r="M117" s="242">
        <f>IF(M116&gt;0,(M116/'1 Enterprises'!M8),0)</f>
        <v>0</v>
      </c>
      <c r="N117" s="242">
        <f>IF(N116&gt;0,(N116/'1 Enterprises'!N8),0)</f>
        <v>0</v>
      </c>
      <c r="O117" s="242">
        <f>IF(O116&gt;0,(O116/'1 Enterprises'!O8),0)</f>
        <v>0</v>
      </c>
      <c r="P117" s="242">
        <f>IF(P116&gt;0,(P116/'1 Enterprises'!P8),0)</f>
        <v>0</v>
      </c>
      <c r="Q117" s="242">
        <f>IF(Q116&gt;0,(Q116/'1 Enterprises'!Q8),0)</f>
        <v>0</v>
      </c>
      <c r="R117" s="242">
        <f>IF(R116&gt;0,(R116/'1 Enterprises'!R8),0)</f>
        <v>0</v>
      </c>
      <c r="S117" s="242">
        <f>IF(S116&gt;0,(S116/'1 Enterprises'!S8),0)</f>
        <v>0</v>
      </c>
      <c r="T117" s="242">
        <f>IF(T116&gt;0,(T116/'1 Enterprises'!T8),0)</f>
        <v>0</v>
      </c>
      <c r="U117" s="242">
        <f>IF(U116&gt;0,(U116/'1 Enterprises'!U8),0)</f>
        <v>0</v>
      </c>
      <c r="V117" s="242">
        <f>IF(V116&gt;0,(V116/'1 Enterprises'!V8),0)</f>
        <v>0</v>
      </c>
      <c r="W117" s="242">
        <f>IF(W116&gt;0,(W116/'1 Enterprises'!W8),0)</f>
        <v>0</v>
      </c>
      <c r="X117" s="242">
        <f>IF(X116&gt;0,(X116/'1 Enterprises'!X8),0)</f>
        <v>0</v>
      </c>
      <c r="Y117" s="242">
        <f>IF(Y116&gt;0,(Y116/'1 Enterprises'!Y8),0)</f>
        <v>0</v>
      </c>
      <c r="Z117" s="242">
        <f>IF(Z116&gt;0,(Z116/'1 Enterprises'!Z8),0)</f>
        <v>0</v>
      </c>
      <c r="AA117" s="242">
        <f>IF(AA116&gt;0,(AA116/'1 Enterprises'!AA8),0)</f>
        <v>0</v>
      </c>
      <c r="AB117" s="242">
        <f>IF(AB116&gt;0,(AB116/'1 Enterprises'!AB8),0)</f>
        <v>0</v>
      </c>
      <c r="AC117" s="242">
        <f>IF(AC116&gt;0,(AC116/'1 Enterprises'!AC8),0)</f>
        <v>0</v>
      </c>
      <c r="AD117" s="242">
        <f>IF(AD116&gt;0,(AD116/'1 Enterprises'!AD8),0)</f>
        <v>0</v>
      </c>
      <c r="AE117" s="242">
        <f>IF(AE116&gt;0,(AE116/'1 Enterprises'!AE8),0)</f>
        <v>0</v>
      </c>
      <c r="AF117" s="242">
        <f>IF(AF116&gt;0,(AF116/'1 Enterprises'!AF8),0)</f>
        <v>0</v>
      </c>
      <c r="AG117" s="242">
        <f>IF(AG116&gt;0,(AG116/'1 Enterprises'!AG8),0)</f>
        <v>0</v>
      </c>
      <c r="AH117" s="242">
        <f>IF(AH116&gt;0,(AH116/'1 Enterprises'!AH8),0)</f>
        <v>0</v>
      </c>
      <c r="AI117" s="242">
        <f>IF(AI116&gt;0,(AI116/'1 Enterprises'!AI8),0)</f>
        <v>0</v>
      </c>
      <c r="AJ117" s="242">
        <f>IF(AJ116&gt;0,(AJ116/'1 Enterprises'!AJ8),0)</f>
        <v>0</v>
      </c>
      <c r="AK117" s="242">
        <f>IF(AK116&gt;0,(AK116/'1 Enterprises'!AK8),0)</f>
        <v>0</v>
      </c>
      <c r="AL117" s="242">
        <f>IF(AL116&gt;0,(AL116/'1 Enterprises'!AL8),0)</f>
        <v>0</v>
      </c>
      <c r="AM117" s="242">
        <f>IF(AM116&gt;0,(AM116/'1 Enterprises'!AM8),0)</f>
        <v>0</v>
      </c>
      <c r="AN117" s="242">
        <f>IF(AN116&gt;0,(AN116/'1 Enterprises'!AN8),0)</f>
        <v>0</v>
      </c>
      <c r="AO117" s="242">
        <f>IF(AO116&gt;0,(AO116/'1 Enterprises'!AO8),0)</f>
        <v>0</v>
      </c>
      <c r="AP117" s="242">
        <f>IF(AP116&gt;0,(AP116/'1 Enterprises'!AP8),0)</f>
        <v>0</v>
      </c>
      <c r="AQ117" s="242">
        <f>IF(AQ116&gt;0,(AQ116/'1 Enterprises'!AQ8),0)</f>
        <v>0</v>
      </c>
      <c r="AR117" s="242">
        <f>IF(AR116&gt;0,(AR116/'1 Enterprises'!AR8),0)</f>
        <v>0</v>
      </c>
      <c r="AS117" s="242">
        <f>IF(AS116&gt;0,(AS116/'1 Enterprises'!AS8),0)</f>
        <v>0</v>
      </c>
      <c r="AT117" s="242">
        <f>IF(AT116&gt;0,(AT116/'1 Enterprises'!AT8),0)</f>
        <v>0</v>
      </c>
      <c r="AU117" s="242">
        <f>IF(AU116&gt;0,(AU116/'1 Enterprises'!AU8),0)</f>
        <v>0</v>
      </c>
      <c r="AV117" s="242">
        <f>IF(AV116&gt;0,(AV116/'1 Enterprises'!AV8),0)</f>
        <v>0</v>
      </c>
      <c r="AW117" s="242">
        <f>IF(AW116&gt;0,(AW116/'1 Enterprises'!AW8),0)</f>
        <v>0</v>
      </c>
      <c r="AX117" s="242">
        <f>IF(AX116&gt;0,(AX116/'1 Enterprises'!AX8),0)</f>
        <v>0</v>
      </c>
      <c r="AY117" s="242">
        <f>IF(AY116&gt;0,(AY116/'1 Enterprises'!AY8),0)</f>
        <v>0</v>
      </c>
      <c r="AZ117" s="242">
        <f>IF(AZ116&gt;0,(AZ116/'1 Enterprises'!AZ8),0)</f>
        <v>0</v>
      </c>
      <c r="BA117" s="242">
        <f>IF(BA116&gt;0,(BA116/'1 Enterprises'!BA8),0)</f>
        <v>0</v>
      </c>
    </row>
    <row r="118" spans="2:28" ht="12">
      <c r="B118" s="63"/>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ht="12">
      <c r="B119"/>
    </row>
  </sheetData>
  <sheetProtection sheet="1" objects="1" scenarios="1"/>
  <printOptions/>
  <pageMargins left="0.75" right="0.75" top="0.25" bottom="0.5" header="0"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MSU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A. Betz</dc:creator>
  <cp:keywords/>
  <dc:description/>
  <cp:lastModifiedBy>Tom Fernandez</cp:lastModifiedBy>
  <cp:lastPrinted>2007-03-01T11:35:15Z</cp:lastPrinted>
  <dcterms:created xsi:type="dcterms:W3CDTF">2001-01-08T02:30:23Z</dcterms:created>
  <dcterms:modified xsi:type="dcterms:W3CDTF">2009-04-09T18:54:11Z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