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396" windowHeight="8580" tabRatio="748" activeTab="0"/>
  </bookViews>
  <sheets>
    <sheet name="Introduction &amp; acknowledgments " sheetId="1" r:id="rId1"/>
    <sheet name="Cash Flow Worksheet" sheetId="2" r:id="rId2"/>
    <sheet name="Existing Loans" sheetId="3" r:id="rId3"/>
  </sheets>
  <definedNames>
    <definedName name="\p" localSheetId="1">'Cash Flow Worksheet'!$R$2</definedName>
    <definedName name="\p">#REF!</definedName>
    <definedName name="_Regression_Int" localSheetId="1" hidden="1">1</definedName>
    <definedName name="_xlnm.Print_Area" localSheetId="1">'Cash Flow Worksheet'!$A$2:$P$146</definedName>
    <definedName name="Print_Area_MI" localSheetId="1">'Cash Flow Worksheet'!$A$2:$O$146</definedName>
    <definedName name="Print_Area_MI">#REF!</definedName>
  </definedNames>
  <calcPr fullCalcOnLoad="1"/>
</workbook>
</file>

<file path=xl/comments2.xml><?xml version="1.0" encoding="utf-8"?>
<comments xmlns="http://schemas.openxmlformats.org/spreadsheetml/2006/main">
  <authors>
    <author>Bill Robb</author>
  </authors>
  <commentList>
    <comment ref="B36" authorId="0">
      <text>
        <r>
          <rPr>
            <sz val="8"/>
            <rFont val="Tahoma"/>
            <family val="2"/>
          </rPr>
          <t xml:space="preserve">You may wish to leave this blank if you wish to determine the cash flow of only the dairy.
</t>
        </r>
      </text>
    </comment>
  </commentList>
</comments>
</file>

<file path=xl/sharedStrings.xml><?xml version="1.0" encoding="utf-8"?>
<sst xmlns="http://schemas.openxmlformats.org/spreadsheetml/2006/main" count="252" uniqueCount="196">
  <si>
    <t>Address__________________________________</t>
  </si>
  <si>
    <t>12 month</t>
  </si>
  <si>
    <t>Totals</t>
  </si>
  <si>
    <t>Operating Receipts:</t>
  </si>
  <si>
    <t>Capital Receipts:</t>
  </si>
  <si>
    <t>Non-Farm Income:</t>
  </si>
  <si>
    <t>Off-farm wages</t>
  </si>
  <si>
    <t>Interest and dividends</t>
  </si>
  <si>
    <t>Operating Expenses:</t>
  </si>
  <si>
    <t>Capital Expenditures:</t>
  </si>
  <si>
    <t>Other Expenditures:</t>
  </si>
  <si>
    <t>Hedging account deposits</t>
  </si>
  <si>
    <t>Gross family living withdrawals</t>
  </si>
  <si>
    <t>Income tax and social security</t>
  </si>
  <si>
    <t xml:space="preserve">  Annual interest rate </t>
  </si>
  <si>
    <t xml:space="preserve">TOTAL CASH REQUIRED </t>
  </si>
  <si>
    <t xml:space="preserve">CASH AVAILABLE LESS CASH REQUIRED </t>
  </si>
  <si>
    <t>Money to be borrowed:</t>
  </si>
  <si>
    <t xml:space="preserve"> - operating loans borrowed</t>
  </si>
  <si>
    <t xml:space="preserve"> - intermed. and long term loans</t>
  </si>
  <si>
    <t>Operating loan payments:</t>
  </si>
  <si>
    <t xml:space="preserve">      Current year's - principal</t>
  </si>
  <si>
    <t xml:space="preserve">      Previous year's - principal</t>
  </si>
  <si>
    <t xml:space="preserve">                   - interest</t>
  </si>
  <si>
    <t>Outflows to savings</t>
  </si>
  <si>
    <t>Ending cash balance</t>
  </si>
  <si>
    <t>Loan Balances: (at end of period):</t>
  </si>
  <si>
    <t>Current year's operating loans</t>
  </si>
  <si>
    <t>Previous year's operating loans:</t>
  </si>
  <si>
    <t>Total Loans (end of period bal.):</t>
  </si>
  <si>
    <t>Consistency Check:</t>
  </si>
  <si>
    <t>Total inflows incl. borr. money</t>
  </si>
  <si>
    <t xml:space="preserve">Total outflows </t>
  </si>
  <si>
    <t xml:space="preserve">Budgeting error </t>
  </si>
  <si>
    <t>Farm Name _________________________</t>
  </si>
  <si>
    <t>Estimates from DHIA PCDART or other records can assist you in estimating milking cows per month.</t>
  </si>
  <si>
    <t xml:space="preserve">Roger Betz, District Farm Management Agent and Bill Robb, Extension Dairy Agent, Michigan State University Extension converted it to this </t>
  </si>
  <si>
    <t>Excel electronic spreadsheet.</t>
  </si>
  <si>
    <r>
      <t xml:space="preserve">You can input your annual income and expense figures from the prior years record keeping system into </t>
    </r>
    <r>
      <rPr>
        <b/>
        <sz val="12"/>
        <color indexed="10"/>
        <rFont val="Times New Roman"/>
        <family val="1"/>
      </rPr>
      <t>column P</t>
    </r>
    <r>
      <rPr>
        <b/>
        <sz val="12"/>
        <rFont val="Times New Roman"/>
        <family val="1"/>
      </rPr>
      <t xml:space="preserve"> and it will</t>
    </r>
  </si>
  <si>
    <t>Principal</t>
  </si>
  <si>
    <t>Balance</t>
  </si>
  <si>
    <t xml:space="preserve"> 12/31</t>
  </si>
  <si>
    <t>Interest</t>
  </si>
  <si>
    <t>Rate</t>
  </si>
  <si>
    <t>Monthly</t>
  </si>
  <si>
    <t>Payment</t>
  </si>
  <si>
    <t xml:space="preserve"> P+I</t>
  </si>
  <si>
    <t xml:space="preserve"> %</t>
  </si>
  <si>
    <t>Loan # and/or Description</t>
  </si>
  <si>
    <r>
      <t>Operating</t>
    </r>
    <r>
      <rPr>
        <b/>
        <u val="single"/>
        <sz val="10"/>
        <rFont val="Arial"/>
        <family val="2"/>
      </rPr>
      <t xml:space="preserve"> </t>
    </r>
    <r>
      <rPr>
        <u val="single"/>
        <sz val="10"/>
        <rFont val="Arial"/>
        <family val="2"/>
      </rPr>
      <t>- Less than one year</t>
    </r>
  </si>
  <si>
    <r>
      <t>Long Term</t>
    </r>
    <r>
      <rPr>
        <sz val="10"/>
        <rFont val="Arial"/>
        <family val="2"/>
      </rPr>
      <t xml:space="preserve"> - Land &amp; Buildings 10 or more years</t>
    </r>
  </si>
  <si>
    <t>Liabilities Summary Input Sheet</t>
  </si>
  <si>
    <r>
      <t>Intermediate</t>
    </r>
    <r>
      <rPr>
        <sz val="10"/>
        <rFont val="Arial"/>
        <family val="2"/>
      </rPr>
      <t xml:space="preserve"> - Machinery and Cattle 1-10 years</t>
    </r>
  </si>
  <si>
    <t xml:space="preserve">Monthly </t>
  </si>
  <si>
    <t>Annual</t>
  </si>
  <si>
    <t>Rate %</t>
  </si>
  <si>
    <t>Date Completed</t>
  </si>
  <si>
    <t>Weighted Rate</t>
  </si>
  <si>
    <t xml:space="preserve">Weighted Intermediate &amp; Long Term Rate </t>
  </si>
  <si>
    <t>Intermediate and Long Term loans:</t>
  </si>
  <si>
    <t xml:space="preserve">Beginning Cash Balance </t>
  </si>
  <si>
    <t xml:space="preserve">Other </t>
  </si>
  <si>
    <t>P+I</t>
  </si>
  <si>
    <t xml:space="preserve">  Weighted Annual interest rate </t>
  </si>
  <si>
    <t>Non-farm business &amp; investments</t>
  </si>
  <si>
    <t>North Central Regional Extension publications NCR-34 worksheet V.  You may be able to obtain copies from your local Extension office.</t>
  </si>
  <si>
    <t xml:space="preserve">If you find this spreadsheet helpful or if you find any calculation errors, or if you have suggestions for improvement </t>
  </si>
  <si>
    <r>
      <t xml:space="preserve">Cell formulas are visible so you can see the calculations. Some of the cells </t>
    </r>
    <r>
      <rPr>
        <sz val="12"/>
        <color indexed="12"/>
        <rFont val="Times New Roman"/>
        <family val="1"/>
      </rPr>
      <t xml:space="preserve">(Blue Text) </t>
    </r>
    <r>
      <rPr>
        <sz val="12"/>
        <rFont val="Times New Roman"/>
        <family val="1"/>
      </rPr>
      <t xml:space="preserve">are not protected, therefore we suggest you </t>
    </r>
    <r>
      <rPr>
        <b/>
        <sz val="12"/>
        <color indexed="10"/>
        <rFont val="Times New Roman"/>
        <family val="1"/>
      </rPr>
      <t>make a backup copy</t>
    </r>
    <r>
      <rPr>
        <sz val="12"/>
        <rFont val="Times New Roman"/>
        <family val="1"/>
      </rPr>
      <t xml:space="preserve"> </t>
    </r>
  </si>
  <si>
    <r>
      <t xml:space="preserve">Black text cells are protected and </t>
    </r>
    <r>
      <rPr>
        <sz val="12"/>
        <color indexed="12"/>
        <rFont val="Times New Roman"/>
        <family val="1"/>
      </rPr>
      <t>blue text cells</t>
    </r>
    <r>
      <rPr>
        <sz val="12"/>
        <rFont val="Times New Roman"/>
        <family val="1"/>
      </rPr>
      <t xml:space="preserve"> can receive input but also have a formula.</t>
    </r>
  </si>
  <si>
    <t xml:space="preserve"> allocate 1/12th evenly to each month.  Enter lump sum payments, like rents, in the months that they occur.</t>
  </si>
  <si>
    <r>
      <t xml:space="preserve">Use the </t>
    </r>
    <r>
      <rPr>
        <b/>
        <sz val="12"/>
        <rFont val="Times New Roman"/>
        <family val="1"/>
      </rPr>
      <t xml:space="preserve">"Existing Loans" </t>
    </r>
    <r>
      <rPr>
        <sz val="12"/>
        <rFont val="Times New Roman"/>
        <family val="1"/>
      </rPr>
      <t xml:space="preserve">worksheet to input your existing Operating, Intermediate and Long Term principal amounts that will </t>
    </r>
  </si>
  <si>
    <t>MACHSOLD</t>
  </si>
  <si>
    <t>Total CWT Sold</t>
  </si>
  <si>
    <t>Average Price/CWT</t>
  </si>
  <si>
    <t>Total Cash Operating Expense</t>
  </si>
  <si>
    <t xml:space="preserve">TOTAL CASH AVAILABLE </t>
  </si>
  <si>
    <t>Other Operating  Expenses</t>
  </si>
  <si>
    <t>Interm. + L.T. payments - principal</t>
  </si>
  <si>
    <t xml:space="preserve">   interest all loans</t>
  </si>
  <si>
    <t xml:space="preserve">  Inflows from savings</t>
  </si>
  <si>
    <t xml:space="preserve">  Cash position before borrowing</t>
  </si>
  <si>
    <t>Amount to</t>
  </si>
  <si>
    <t>Allocate 1/12th</t>
  </si>
  <si>
    <t>per Month</t>
  </si>
  <si>
    <t xml:space="preserve">Interest rate on "new borrowed money" is based upon  the weighted interest rate calculated from the "Existing Loans" </t>
  </si>
  <si>
    <t xml:space="preserve">This interest is automatically calculated and paid monthly in the interest line. Enter only the Principal portion on new Borrowings payments.  </t>
  </si>
  <si>
    <t>Ending Cash Balance--&gt;</t>
  </si>
  <si>
    <t>lbs milk sold per cow per day</t>
  </si>
  <si>
    <t>Total lbs milk sold per month</t>
  </si>
  <si>
    <t>Expected milk price per 100 wt</t>
  </si>
  <si>
    <t>MILK INCOME 1mth Delayed</t>
  </si>
  <si>
    <t>Feeder Steers</t>
  </si>
  <si>
    <t>Ave Cows</t>
  </si>
  <si>
    <t xml:space="preserve">Milk /cow/day </t>
  </si>
  <si>
    <t>Cull Cows</t>
  </si>
  <si>
    <t xml:space="preserve">PATDIV    </t>
  </si>
  <si>
    <t xml:space="preserve">HAY       </t>
  </si>
  <si>
    <t xml:space="preserve">CORN      </t>
  </si>
  <si>
    <t xml:space="preserve">STRAW     </t>
  </si>
  <si>
    <t>SOYBEANS</t>
  </si>
  <si>
    <t>WHEAT</t>
  </si>
  <si>
    <t xml:space="preserve">Enter December cow and milk production numbers and milk price in the green cells in the upper left for January milk income. </t>
  </si>
  <si>
    <t xml:space="preserve">Note that all months milk income is delayed one month. </t>
  </si>
  <si>
    <t>please contact</t>
  </si>
  <si>
    <t>betz@msu.edu</t>
  </si>
  <si>
    <t xml:space="preserve"> 450 CASH RENT </t>
  </si>
  <si>
    <t xml:space="preserve"> 448 REAL ESTATE TAX</t>
  </si>
  <si>
    <t xml:space="preserve"> 451 CASH RENT BUILDINGS</t>
  </si>
  <si>
    <t xml:space="preserve"> 457 TRUCK LICENSE </t>
  </si>
  <si>
    <t xml:space="preserve"> 459 DUES AND SUBSCRIPTIONS </t>
  </si>
  <si>
    <t xml:space="preserve"> 460 PROFESSIONAL SERVICES </t>
  </si>
  <si>
    <t xml:space="preserve"> 461 MEETING </t>
  </si>
  <si>
    <t xml:space="preserve"> 464 CORN PURCH</t>
  </si>
  <si>
    <t xml:space="preserve"> 465 HAY PURCH </t>
  </si>
  <si>
    <t xml:space="preserve"> 466 BEET PULP </t>
  </si>
  <si>
    <t xml:space="preserve"> 468 FEED STRAW </t>
  </si>
  <si>
    <t xml:space="preserve"> 469 BAGGING </t>
  </si>
  <si>
    <t xml:space="preserve"> 486 DHIA</t>
  </si>
  <si>
    <t xml:space="preserve"> 488 BEDDING </t>
  </si>
  <si>
    <t xml:space="preserve"> 490 FEES </t>
  </si>
  <si>
    <t xml:space="preserve"> 500 LABOR </t>
  </si>
  <si>
    <t xml:space="preserve"> 503 FUTA </t>
  </si>
  <si>
    <t xml:space="preserve"> 510 FEDERAL LABOR DEPOSITS </t>
  </si>
  <si>
    <t xml:space="preserve"> 511 STATE LABOR DEPOSITS </t>
  </si>
  <si>
    <t xml:space="preserve"> 400 FERT      </t>
  </si>
  <si>
    <t xml:space="preserve"> 406 HERBICIDES</t>
  </si>
  <si>
    <t xml:space="preserve"> 407 INSECTICES</t>
  </si>
  <si>
    <t xml:space="preserve"> 410 SEED      </t>
  </si>
  <si>
    <t xml:space="preserve"> 414 CROP INS</t>
  </si>
  <si>
    <t xml:space="preserve"> 415 MACH REPAIR </t>
  </si>
  <si>
    <t xml:space="preserve"> 416 SUPPLIES AND TOOLS</t>
  </si>
  <si>
    <t xml:space="preserve"> 417 MILK EQUIPMENT REPAIR </t>
  </si>
  <si>
    <t xml:space="preserve"> 421 MACHINE LEASE </t>
  </si>
  <si>
    <t xml:space="preserve"> 425 FARM FUEL AND OIL</t>
  </si>
  <si>
    <t xml:space="preserve"> 426 GAS TRUCK</t>
  </si>
  <si>
    <t xml:space="preserve"> 435 BUILDING AND FENCE REPAIR </t>
  </si>
  <si>
    <t xml:space="preserve"> 438 LIVESTOCK SUPPLIES</t>
  </si>
  <si>
    <t xml:space="preserve"> 439 BREEDING </t>
  </si>
  <si>
    <t xml:space="preserve"> 441 MILK MARKETING </t>
  </si>
  <si>
    <t xml:space="preserve"> 442 VET AND MED</t>
  </si>
  <si>
    <t xml:space="preserve"> 443 UTILITIES FARM</t>
  </si>
  <si>
    <t xml:space="preserve"> 445 INSURANCE </t>
  </si>
  <si>
    <t>Milking cows in tank</t>
  </si>
  <si>
    <t>other</t>
  </si>
  <si>
    <t>CROP INSURANCE INC</t>
  </si>
  <si>
    <t>Payment Amount</t>
  </si>
  <si>
    <t>Ending New Operating Loan------&gt;</t>
  </si>
  <si>
    <t>Dec</t>
  </si>
  <si>
    <t>January</t>
  </si>
  <si>
    <t>February</t>
  </si>
  <si>
    <t>March</t>
  </si>
  <si>
    <t>April</t>
  </si>
  <si>
    <t>May</t>
  </si>
  <si>
    <t>June</t>
  </si>
  <si>
    <t>July</t>
  </si>
  <si>
    <t>August</t>
  </si>
  <si>
    <t>September</t>
  </si>
  <si>
    <t>October</t>
  </si>
  <si>
    <t>November</t>
  </si>
  <si>
    <t>December</t>
  </si>
  <si>
    <t>Machinery</t>
  </si>
  <si>
    <t>Improvements</t>
  </si>
  <si>
    <t>Breeding Livestock</t>
  </si>
  <si>
    <t>Feeder Pigs</t>
  </si>
  <si>
    <t xml:space="preserve"> 452 CASH RENT</t>
  </si>
  <si>
    <t>Principal Payment on New Borrowings 1</t>
  </si>
  <si>
    <t>Farm Incomes:</t>
  </si>
  <si>
    <t>Operating Loan</t>
  </si>
  <si>
    <t>Tractor AG DIR</t>
  </si>
  <si>
    <t>Land  Loan</t>
  </si>
  <si>
    <t xml:space="preserve"> CASH FLOW BUDGET for</t>
  </si>
  <si>
    <t xml:space="preserve">Farm Cash Flow Budget </t>
  </si>
  <si>
    <t>Jan 26,2017</t>
  </si>
  <si>
    <t>Version 1-25-17</t>
  </si>
  <si>
    <t>STEERS</t>
  </si>
  <si>
    <t>ARC-CO GOV PAYMENTS</t>
  </si>
  <si>
    <t>GASTAX REFUND</t>
  </si>
  <si>
    <t>PA 116</t>
  </si>
  <si>
    <t>HOGS</t>
  </si>
  <si>
    <t>EZ FARM</t>
  </si>
  <si>
    <t xml:space="preserve"> 427 PROPANE FOR COWS</t>
  </si>
  <si>
    <t xml:space="preserve"> 467 SUPP FEEDS</t>
  </si>
  <si>
    <t>Dec 31</t>
  </si>
  <si>
    <t xml:space="preserve"> P+I *</t>
  </si>
  <si>
    <t>* Enter total annual payments divided by 12.</t>
  </si>
  <si>
    <r>
      <t>Payment Schedule</t>
    </r>
    <r>
      <rPr>
        <b/>
        <u val="single"/>
        <sz val="12"/>
        <color indexed="10"/>
        <rFont val="Arial"/>
        <family val="2"/>
      </rPr>
      <t xml:space="preserve"> (What months are payments made?)</t>
    </r>
  </si>
  <si>
    <t>The "Existing Loans" information is linked and used the "Cash Flow Worksheet".</t>
  </si>
  <si>
    <t>If you establish a new intermediate or long term loan during the year, enter this amount on line 124 of the Cash Flow Worksheet.</t>
  </si>
  <si>
    <r>
      <t>The</t>
    </r>
    <r>
      <rPr>
        <b/>
        <sz val="12"/>
        <rFont val="Times New Roman"/>
        <family val="1"/>
      </rPr>
      <t xml:space="preserve"> Cash Flow Worksheet </t>
    </r>
    <r>
      <rPr>
        <sz val="12"/>
        <rFont val="Times New Roman"/>
        <family val="1"/>
      </rPr>
      <t xml:space="preserve">was originally a cash flow projection paper spreadsheet as part of the Coordinated Financial Statements, </t>
    </r>
  </si>
  <si>
    <t xml:space="preserve">For dairy farms, the green shaded cells require input on cows milking, milk per day and milk price to generate milk income or total expenses for the year in column P. </t>
  </si>
  <si>
    <t xml:space="preserve"> and backup worksheets before you start entering data in case you remove any formulas that you may desire later.</t>
  </si>
  <si>
    <t>be carried over to the "Farm Name" and used in lines 110, 111 and 112.</t>
  </si>
  <si>
    <t>A weighted average interest percent is calculated and entered on the Cash Flow Worksheet on line 112.This is used to calculate the interest expense in line 111.</t>
  </si>
  <si>
    <r>
      <t xml:space="preserve">Important! </t>
    </r>
    <r>
      <rPr>
        <sz val="12"/>
        <color indexed="10"/>
        <rFont val="Times New Roman"/>
        <family val="1"/>
      </rPr>
      <t>The "Existing Loans" worksheet has example loans that need to be replaced with your specific loan information. Zeros can crash the spreadsheet.</t>
    </r>
  </si>
  <si>
    <t>Line 132 "ending cash balance" will be 0 in a negative cash position (line 120) because operating money will automatically be borrowed (line 123).</t>
  </si>
  <si>
    <t>The "new operating loan" monthly balance or accumulated cash deficit (in red) is shown on line 136.</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</si>
</sst>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0.0_);\(#,##0.0\)"/>
    <numFmt numFmtId="169" formatCode="&quot;$&quot;#,##0"/>
    <numFmt numFmtId="170" formatCode="&quot;$&quot;#,##0.0_);\(&quot;$&quot;#,##0.0\)"/>
    <numFmt numFmtId="171" formatCode="0.000"/>
    <numFmt numFmtId="172" formatCode="0.0"/>
    <numFmt numFmtId="173" formatCode="_(&quot;$&quot;* #,##0.0_);_(&quot;$&quot;* \(#,##0.0\);_(&quot;$&quot;* &quot;-&quot;??_);_(@_)"/>
    <numFmt numFmtId="174" formatCode="_(&quot;$&quot;* #,##0_);_(&quot;$&quot;* \(#,##0\);_(&quot;$&quot;* &quot;-&quot;??_);_(@_)"/>
    <numFmt numFmtId="175" formatCode="&quot;$&quot;#,##0.0"/>
    <numFmt numFmtId="176" formatCode="[$-409]dddd\,\ mmmm\ d\,\ yyyy"/>
    <numFmt numFmtId="177" formatCode="[$-409]h:mm:ss\ AM/PM"/>
    <numFmt numFmtId="178" formatCode="[$-F800]dddd\,\ mmmm\ dd\,\ yyyy"/>
  </numFmts>
  <fonts count="61">
    <font>
      <sz val="10"/>
      <name val="Courier"/>
      <family val="0"/>
    </font>
    <font>
      <sz val="10"/>
      <name val="Arial"/>
      <family val="0"/>
    </font>
    <font>
      <u val="single"/>
      <sz val="10"/>
      <color indexed="12"/>
      <name val="Courier"/>
      <family val="3"/>
    </font>
    <font>
      <u val="single"/>
      <sz val="10"/>
      <color indexed="36"/>
      <name val="Courier"/>
      <family val="3"/>
    </font>
    <font>
      <sz val="12"/>
      <name val="Times New Roman"/>
      <family val="1"/>
    </font>
    <font>
      <b/>
      <sz val="12"/>
      <name val="Times New Roman"/>
      <family val="1"/>
    </font>
    <font>
      <sz val="8"/>
      <name val="Tahoma"/>
      <family val="2"/>
    </font>
    <font>
      <sz val="10"/>
      <color indexed="12"/>
      <name val="Courier"/>
      <family val="3"/>
    </font>
    <font>
      <b/>
      <sz val="12"/>
      <color indexed="10"/>
      <name val="Times New Roman"/>
      <family val="1"/>
    </font>
    <font>
      <u val="single"/>
      <sz val="10"/>
      <name val="Arial"/>
      <family val="2"/>
    </font>
    <font>
      <b/>
      <u val="single"/>
      <sz val="11"/>
      <name val="Arial"/>
      <family val="2"/>
    </font>
    <font>
      <b/>
      <u val="single"/>
      <sz val="10"/>
      <name val="Arial"/>
      <family val="2"/>
    </font>
    <font>
      <b/>
      <sz val="11"/>
      <name val="Arial"/>
      <family val="2"/>
    </font>
    <font>
      <b/>
      <sz val="12"/>
      <name val="Arial"/>
      <family val="2"/>
    </font>
    <font>
      <b/>
      <sz val="15"/>
      <name val="Arial"/>
      <family val="2"/>
    </font>
    <font>
      <sz val="10"/>
      <color indexed="12"/>
      <name val="Arial"/>
      <family val="2"/>
    </font>
    <font>
      <b/>
      <sz val="10"/>
      <name val="Arial"/>
      <family val="2"/>
    </font>
    <font>
      <sz val="12"/>
      <color indexed="12"/>
      <name val="Times New Roman"/>
      <family val="1"/>
    </font>
    <font>
      <sz val="12"/>
      <color indexed="10"/>
      <name val="Times New Roman"/>
      <family val="1"/>
    </font>
    <font>
      <b/>
      <sz val="8"/>
      <name val="Arial"/>
      <family val="2"/>
    </font>
    <font>
      <sz val="8"/>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color indexed="10"/>
      <name val="Arial"/>
      <family val="2"/>
    </font>
    <font>
      <b/>
      <sz val="10"/>
      <color indexed="10"/>
      <name val="Arial"/>
      <family val="2"/>
    </font>
    <font>
      <sz val="10"/>
      <name val="Arial Rounded MT Bold"/>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8"/>
      <name val="Courie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style="thin"/>
      <bottom style="thin"/>
    </border>
    <border>
      <left style="hair"/>
      <right style="hair"/>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1" fillId="0" borderId="0" xfId="0" applyFont="1" applyAlignment="1">
      <alignment/>
    </xf>
    <xf numFmtId="0" fontId="1" fillId="0" borderId="0" xfId="0" applyFont="1" applyBorder="1" applyAlignment="1">
      <alignment/>
    </xf>
    <xf numFmtId="16" fontId="1" fillId="0" borderId="10" xfId="0" applyNumberFormat="1" applyFont="1" applyBorder="1" applyAlignment="1">
      <alignment/>
    </xf>
    <xf numFmtId="0" fontId="1" fillId="0" borderId="10" xfId="0" applyFont="1" applyBorder="1" applyAlignment="1">
      <alignment/>
    </xf>
    <xf numFmtId="3" fontId="1" fillId="33" borderId="11" xfId="0" applyNumberFormat="1" applyFont="1" applyFill="1" applyBorder="1" applyAlignment="1" applyProtection="1">
      <alignment/>
      <protection locked="0"/>
    </xf>
    <xf numFmtId="0" fontId="10" fillId="0" borderId="0" xfId="0" applyFont="1" applyAlignment="1">
      <alignment/>
    </xf>
    <xf numFmtId="0" fontId="12" fillId="0" borderId="0" xfId="0" applyFont="1" applyAlignment="1">
      <alignment/>
    </xf>
    <xf numFmtId="0" fontId="13" fillId="0" borderId="0" xfId="0" applyFont="1" applyAlignment="1">
      <alignment/>
    </xf>
    <xf numFmtId="3" fontId="1" fillId="0" borderId="0" xfId="0" applyNumberFormat="1" applyFont="1" applyAlignment="1">
      <alignment/>
    </xf>
    <xf numFmtId="10" fontId="1" fillId="33" borderId="11" xfId="0" applyNumberFormat="1" applyFont="1" applyFill="1" applyBorder="1" applyAlignment="1" applyProtection="1">
      <alignment/>
      <protection locked="0"/>
    </xf>
    <xf numFmtId="4" fontId="1" fillId="33" borderId="11" xfId="0" applyNumberFormat="1" applyFont="1" applyFill="1" applyBorder="1" applyAlignment="1" applyProtection="1">
      <alignment/>
      <protection locked="0"/>
    </xf>
    <xf numFmtId="167" fontId="1" fillId="0" borderId="0" xfId="0" applyNumberFormat="1" applyFont="1" applyAlignment="1">
      <alignment/>
    </xf>
    <xf numFmtId="0" fontId="14" fillId="0" borderId="0" xfId="0" applyFont="1" applyAlignment="1">
      <alignment/>
    </xf>
    <xf numFmtId="0" fontId="15" fillId="0" borderId="0" xfId="0" applyFont="1" applyAlignment="1" applyProtection="1">
      <alignment horizontal="left"/>
      <protection locked="0"/>
    </xf>
    <xf numFmtId="0" fontId="15" fillId="33" borderId="0" xfId="0" applyFont="1" applyFill="1" applyAlignment="1" applyProtection="1">
      <alignment/>
      <protection locked="0"/>
    </xf>
    <xf numFmtId="0" fontId="15" fillId="0" borderId="0" xfId="0" applyFont="1" applyAlignment="1" applyProtection="1">
      <alignment/>
      <protection locked="0"/>
    </xf>
    <xf numFmtId="0" fontId="1" fillId="0" borderId="0" xfId="0" applyFont="1" applyAlignment="1" applyProtection="1">
      <alignment horizontal="left"/>
      <protection/>
    </xf>
    <xf numFmtId="0" fontId="1" fillId="0" borderId="0" xfId="0" applyFont="1" applyAlignment="1" applyProtection="1">
      <alignment horizontal="right"/>
      <protection/>
    </xf>
    <xf numFmtId="0" fontId="1" fillId="0" borderId="0" xfId="0" applyFont="1" applyAlignment="1" applyProtection="1">
      <alignment/>
      <protection/>
    </xf>
    <xf numFmtId="5" fontId="15" fillId="0" borderId="0" xfId="0" applyNumberFormat="1" applyFont="1" applyAlignment="1" applyProtection="1">
      <alignment/>
      <protection locked="0"/>
    </xf>
    <xf numFmtId="5" fontId="1" fillId="0" borderId="0" xfId="0" applyNumberFormat="1" applyFont="1" applyAlignment="1" applyProtection="1">
      <alignment/>
      <protection/>
    </xf>
    <xf numFmtId="5" fontId="1" fillId="34" borderId="0" xfId="0" applyNumberFormat="1" applyFont="1" applyFill="1" applyAlignment="1" applyProtection="1">
      <alignment/>
      <protection/>
    </xf>
    <xf numFmtId="0" fontId="16" fillId="0" borderId="0" xfId="0" applyFont="1" applyAlignment="1" applyProtection="1">
      <alignment horizontal="left"/>
      <protection/>
    </xf>
    <xf numFmtId="0" fontId="1" fillId="0" borderId="0" xfId="0" applyFont="1" applyAlignment="1" applyProtection="1">
      <alignment horizontal="left"/>
      <protection locked="0"/>
    </xf>
    <xf numFmtId="37" fontId="1" fillId="0" borderId="0" xfId="0" applyNumberFormat="1" applyFont="1" applyAlignment="1" applyProtection="1">
      <alignment/>
      <protection/>
    </xf>
    <xf numFmtId="168" fontId="1" fillId="0" borderId="0" xfId="0" applyNumberFormat="1" applyFont="1" applyAlignment="1" applyProtection="1">
      <alignment/>
      <protection/>
    </xf>
    <xf numFmtId="10" fontId="1" fillId="0" borderId="0" xfId="0" applyNumberFormat="1" applyFont="1" applyAlignment="1">
      <alignment/>
    </xf>
    <xf numFmtId="0" fontId="9" fillId="0" borderId="0" xfId="0" applyFont="1" applyAlignment="1">
      <alignment/>
    </xf>
    <xf numFmtId="10" fontId="1" fillId="0" borderId="0" xfId="0" applyNumberFormat="1" applyFont="1" applyAlignment="1" applyProtection="1">
      <alignment/>
      <protection/>
    </xf>
    <xf numFmtId="5" fontId="16" fillId="0" borderId="0" xfId="0" applyNumberFormat="1" applyFont="1" applyAlignment="1" applyProtection="1">
      <alignment/>
      <protection/>
    </xf>
    <xf numFmtId="169" fontId="1" fillId="0" borderId="0" xfId="0" applyNumberFormat="1" applyFont="1" applyAlignment="1">
      <alignment/>
    </xf>
    <xf numFmtId="167" fontId="9" fillId="0" borderId="0" xfId="0" applyNumberFormat="1" applyFont="1" applyAlignment="1">
      <alignment/>
    </xf>
    <xf numFmtId="169" fontId="9" fillId="0" borderId="0" xfId="0" applyNumberFormat="1" applyFont="1" applyAlignment="1">
      <alignment/>
    </xf>
    <xf numFmtId="0" fontId="1" fillId="0" borderId="0" xfId="0" applyFont="1" applyAlignment="1" applyProtection="1">
      <alignment/>
      <protection locked="0"/>
    </xf>
    <xf numFmtId="14" fontId="15" fillId="33" borderId="0" xfId="0" applyNumberFormat="1" applyFont="1" applyFill="1" applyAlignment="1" applyProtection="1">
      <alignment/>
      <protection locked="0"/>
    </xf>
    <xf numFmtId="5" fontId="1" fillId="33" borderId="12" xfId="0" applyNumberFormat="1" applyFont="1" applyFill="1" applyBorder="1" applyAlignment="1" applyProtection="1">
      <alignment/>
      <protection locked="0"/>
    </xf>
    <xf numFmtId="0" fontId="0" fillId="33" borderId="0" xfId="0" applyFill="1" applyBorder="1" applyAlignment="1">
      <alignment/>
    </xf>
    <xf numFmtId="0" fontId="4" fillId="33" borderId="0" xfId="0" applyFont="1" applyFill="1" applyBorder="1" applyAlignment="1">
      <alignment/>
    </xf>
    <xf numFmtId="0" fontId="5" fillId="33" borderId="0" xfId="0" applyFont="1" applyFill="1" applyBorder="1" applyAlignment="1">
      <alignment/>
    </xf>
    <xf numFmtId="0" fontId="7" fillId="33" borderId="0" xfId="0" applyFont="1" applyFill="1" applyBorder="1" applyAlignment="1">
      <alignment/>
    </xf>
    <xf numFmtId="37" fontId="1" fillId="33" borderId="12" xfId="0" applyNumberFormat="1" applyFont="1" applyFill="1" applyBorder="1" applyAlignment="1" applyProtection="1">
      <alignment/>
      <protection locked="0"/>
    </xf>
    <xf numFmtId="167" fontId="1" fillId="34" borderId="12" xfId="0" applyNumberFormat="1" applyFont="1" applyFill="1" applyBorder="1" applyAlignment="1" applyProtection="1">
      <alignment/>
      <protection/>
    </xf>
    <xf numFmtId="167" fontId="1" fillId="33" borderId="12" xfId="0" applyNumberFormat="1" applyFont="1" applyFill="1" applyBorder="1" applyAlignment="1" applyProtection="1">
      <alignment/>
      <protection locked="0"/>
    </xf>
    <xf numFmtId="0" fontId="18" fillId="33" borderId="0" xfId="0" applyFont="1" applyFill="1" applyBorder="1" applyAlignment="1">
      <alignment/>
    </xf>
    <xf numFmtId="0" fontId="8" fillId="33" borderId="0" xfId="0" applyFont="1" applyFill="1" applyBorder="1" applyAlignment="1">
      <alignment/>
    </xf>
    <xf numFmtId="3" fontId="1" fillId="0" borderId="0" xfId="0" applyNumberFormat="1" applyFont="1" applyAlignment="1" applyProtection="1">
      <alignment/>
      <protection/>
    </xf>
    <xf numFmtId="0" fontId="1" fillId="0" borderId="0" xfId="0" applyFont="1" applyAlignment="1" applyProtection="1">
      <alignment horizontal="center"/>
      <protection/>
    </xf>
    <xf numFmtId="0" fontId="1" fillId="0" borderId="0" xfId="0" applyFont="1" applyAlignment="1">
      <alignment horizontal="right"/>
    </xf>
    <xf numFmtId="5" fontId="19" fillId="0" borderId="0" xfId="44" applyNumberFormat="1" applyFont="1" applyAlignment="1" applyProtection="1">
      <alignment/>
      <protection/>
    </xf>
    <xf numFmtId="5" fontId="1" fillId="0" borderId="0" xfId="0" applyNumberFormat="1" applyFont="1" applyAlignment="1" applyProtection="1">
      <alignment/>
      <protection locked="0"/>
    </xf>
    <xf numFmtId="169" fontId="1" fillId="0" borderId="0" xfId="0" applyNumberFormat="1" applyFont="1" applyAlignment="1" applyProtection="1">
      <alignment/>
      <protection/>
    </xf>
    <xf numFmtId="5" fontId="1" fillId="0" borderId="0" xfId="0" applyNumberFormat="1" applyFont="1" applyAlignment="1">
      <alignment/>
    </xf>
    <xf numFmtId="0" fontId="2" fillId="33" borderId="0" xfId="53" applyFill="1" applyBorder="1" applyAlignment="1" applyProtection="1">
      <alignment/>
      <protection/>
    </xf>
    <xf numFmtId="39" fontId="20" fillId="33" borderId="12" xfId="0" applyNumberFormat="1" applyFont="1" applyFill="1" applyBorder="1" applyAlignment="1" applyProtection="1">
      <alignment/>
      <protection locked="0"/>
    </xf>
    <xf numFmtId="0" fontId="1" fillId="0" borderId="0" xfId="0" applyFont="1" applyAlignment="1">
      <alignment/>
    </xf>
    <xf numFmtId="0" fontId="1" fillId="0" borderId="0" xfId="0" applyFont="1" applyAlignment="1" applyProtection="1">
      <alignment/>
      <protection/>
    </xf>
    <xf numFmtId="1" fontId="1" fillId="0" borderId="0" xfId="0" applyNumberFormat="1" applyFont="1" applyAlignment="1" applyProtection="1">
      <alignment/>
      <protection/>
    </xf>
    <xf numFmtId="174" fontId="1" fillId="0" borderId="0" xfId="44" applyNumberFormat="1" applyFont="1" applyAlignment="1">
      <alignment/>
    </xf>
    <xf numFmtId="174" fontId="1" fillId="0" borderId="0" xfId="44" applyNumberFormat="1" applyFont="1" applyAlignment="1" applyProtection="1">
      <alignment/>
      <protection/>
    </xf>
    <xf numFmtId="3" fontId="1" fillId="33" borderId="11" xfId="0" applyNumberFormat="1" applyFont="1" applyFill="1" applyBorder="1" applyAlignment="1" applyProtection="1">
      <alignment/>
      <protection locked="0"/>
    </xf>
    <xf numFmtId="0" fontId="15" fillId="0" borderId="0" xfId="0" applyFont="1" applyAlignment="1" applyProtection="1" quotePrefix="1">
      <alignment/>
      <protection locked="0"/>
    </xf>
    <xf numFmtId="0" fontId="9" fillId="0" borderId="0" xfId="0" applyFont="1" applyAlignment="1">
      <alignment horizontal="center"/>
    </xf>
    <xf numFmtId="7" fontId="1" fillId="0" borderId="0" xfId="0" applyNumberFormat="1" applyFont="1" applyAlignment="1">
      <alignment/>
    </xf>
    <xf numFmtId="169" fontId="1" fillId="35" borderId="0" xfId="0" applyNumberFormat="1" applyFont="1" applyFill="1" applyAlignment="1">
      <alignment/>
    </xf>
    <xf numFmtId="44" fontId="1" fillId="0" borderId="0" xfId="44" applyFont="1" applyAlignment="1">
      <alignment horizontal="left"/>
    </xf>
    <xf numFmtId="5" fontId="13" fillId="0" borderId="0" xfId="0" applyNumberFormat="1" applyFont="1" applyAlignment="1" applyProtection="1">
      <alignment/>
      <protection/>
    </xf>
    <xf numFmtId="5" fontId="12" fillId="0" borderId="0" xfId="0" applyNumberFormat="1" applyFont="1" applyAlignment="1">
      <alignment/>
    </xf>
    <xf numFmtId="0" fontId="1" fillId="0" borderId="0" xfId="0" applyFont="1" applyAlignment="1">
      <alignment horizontal="right"/>
    </xf>
    <xf numFmtId="5" fontId="1" fillId="33" borderId="12" xfId="0" applyNumberFormat="1" applyFont="1" applyFill="1" applyBorder="1" applyAlignment="1" applyProtection="1">
      <alignment/>
      <protection locked="0"/>
    </xf>
    <xf numFmtId="0" fontId="1" fillId="0" borderId="0" xfId="0" applyFont="1" applyAlignment="1" applyProtection="1">
      <alignment horizontal="center"/>
      <protection/>
    </xf>
    <xf numFmtId="0" fontId="16" fillId="0" borderId="0" xfId="0" applyFont="1" applyAlignment="1">
      <alignment/>
    </xf>
    <xf numFmtId="0" fontId="21" fillId="0" borderId="0" xfId="0" applyFont="1" applyAlignment="1">
      <alignment/>
    </xf>
    <xf numFmtId="0" fontId="16" fillId="0" borderId="0" xfId="0" applyFont="1" applyAlignment="1" applyProtection="1">
      <alignment/>
      <protection/>
    </xf>
    <xf numFmtId="0" fontId="59"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xf>
    <xf numFmtId="0" fontId="1" fillId="0" borderId="10" xfId="0" applyNumberFormat="1" applyFont="1" applyBorder="1" applyAlignment="1" quotePrefix="1">
      <alignment horizontal="center"/>
    </xf>
    <xf numFmtId="0" fontId="59" fillId="0" borderId="0" xfId="0" applyFont="1" applyAlignment="1">
      <alignment horizontal="center"/>
    </xf>
    <xf numFmtId="0" fontId="59" fillId="0" borderId="10" xfId="0" applyFont="1" applyBorder="1" applyAlignment="1">
      <alignment horizontal="center"/>
    </xf>
    <xf numFmtId="169" fontId="1" fillId="36" borderId="0" xfId="0" applyNumberFormat="1" applyFont="1" applyFill="1" applyAlignment="1">
      <alignment/>
    </xf>
    <xf numFmtId="0" fontId="41" fillId="33"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indexed="17"/>
      </font>
    </dxf>
    <dxf>
      <font>
        <color indexed="10"/>
      </font>
    </dxf>
    <dxf>
      <font>
        <color rgb="FFFF0000"/>
      </font>
      <border/>
    </dxf>
    <dxf>
      <font>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0</xdr:row>
      <xdr:rowOff>57150</xdr:rowOff>
    </xdr:from>
    <xdr:to>
      <xdr:col>9</xdr:col>
      <xdr:colOff>47625</xdr:colOff>
      <xdr:row>5</xdr:row>
      <xdr:rowOff>133350</xdr:rowOff>
    </xdr:to>
    <xdr:pic>
      <xdr:nvPicPr>
        <xdr:cNvPr id="1" name="Picture 1"/>
        <xdr:cNvPicPr preferRelativeResize="1">
          <a:picLocks noChangeAspect="1"/>
        </xdr:cNvPicPr>
      </xdr:nvPicPr>
      <xdr:blipFill>
        <a:blip r:embed="rId1"/>
        <a:stretch>
          <a:fillRect/>
        </a:stretch>
      </xdr:blipFill>
      <xdr:spPr>
        <a:xfrm>
          <a:off x="5019675" y="57150"/>
          <a:ext cx="685800" cy="885825"/>
        </a:xfrm>
        <a:prstGeom prst="rect">
          <a:avLst/>
        </a:prstGeom>
        <a:noFill/>
        <a:ln w="9525" cmpd="sng">
          <a:noFill/>
        </a:ln>
      </xdr:spPr>
    </xdr:pic>
    <xdr:clientData/>
  </xdr:twoCellAnchor>
  <xdr:twoCellAnchor editAs="oneCell">
    <xdr:from>
      <xdr:col>9</xdr:col>
      <xdr:colOff>142875</xdr:colOff>
      <xdr:row>0</xdr:row>
      <xdr:rowOff>57150</xdr:rowOff>
    </xdr:from>
    <xdr:to>
      <xdr:col>11</xdr:col>
      <xdr:colOff>171450</xdr:colOff>
      <xdr:row>5</xdr:row>
      <xdr:rowOff>123825</xdr:rowOff>
    </xdr:to>
    <xdr:pic>
      <xdr:nvPicPr>
        <xdr:cNvPr id="2" name="Picture 2"/>
        <xdr:cNvPicPr preferRelativeResize="1">
          <a:picLocks noChangeAspect="1"/>
        </xdr:cNvPicPr>
      </xdr:nvPicPr>
      <xdr:blipFill>
        <a:blip r:embed="rId2"/>
        <a:stretch>
          <a:fillRect/>
        </a:stretch>
      </xdr:blipFill>
      <xdr:spPr>
        <a:xfrm>
          <a:off x="5800725" y="57150"/>
          <a:ext cx="1400175" cy="876300"/>
        </a:xfrm>
        <a:prstGeom prst="rect">
          <a:avLst/>
        </a:prstGeom>
        <a:noFill/>
        <a:ln w="9525" cmpd="sng">
          <a:noFill/>
        </a:ln>
      </xdr:spPr>
    </xdr:pic>
    <xdr:clientData/>
  </xdr:twoCellAnchor>
  <xdr:twoCellAnchor editAs="oneCell">
    <xdr:from>
      <xdr:col>0</xdr:col>
      <xdr:colOff>19050</xdr:colOff>
      <xdr:row>0</xdr:row>
      <xdr:rowOff>19050</xdr:rowOff>
    </xdr:from>
    <xdr:to>
      <xdr:col>6</xdr:col>
      <xdr:colOff>161925</xdr:colOff>
      <xdr:row>4</xdr:row>
      <xdr:rowOff>9525</xdr:rowOff>
    </xdr:to>
    <xdr:pic>
      <xdr:nvPicPr>
        <xdr:cNvPr id="3" name="Picture 3"/>
        <xdr:cNvPicPr preferRelativeResize="1">
          <a:picLocks noChangeAspect="1"/>
        </xdr:cNvPicPr>
      </xdr:nvPicPr>
      <xdr:blipFill>
        <a:blip r:embed="rId3"/>
        <a:stretch>
          <a:fillRect/>
        </a:stretch>
      </xdr:blipFill>
      <xdr:spPr>
        <a:xfrm>
          <a:off x="19050" y="19050"/>
          <a:ext cx="37433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419100</xdr:colOff>
      <xdr:row>1</xdr:row>
      <xdr:rowOff>0</xdr:rowOff>
    </xdr:from>
    <xdr:to>
      <xdr:col>11</xdr:col>
      <xdr:colOff>0</xdr:colOff>
      <xdr:row>3</xdr:row>
      <xdr:rowOff>142875</xdr:rowOff>
    </xdr:to>
    <xdr:pic>
      <xdr:nvPicPr>
        <xdr:cNvPr id="1" name="Picture 1"/>
        <xdr:cNvPicPr preferRelativeResize="1">
          <a:picLocks noChangeAspect="1"/>
        </xdr:cNvPicPr>
      </xdr:nvPicPr>
      <xdr:blipFill>
        <a:blip r:embed="rId1"/>
        <a:stretch>
          <a:fillRect/>
        </a:stretch>
      </xdr:blipFill>
      <xdr:spPr>
        <a:xfrm>
          <a:off x="5429250" y="247650"/>
          <a:ext cx="32480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tz@msu.ed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I37"/>
  <sheetViews>
    <sheetView tabSelected="1" zoomScalePageLayoutView="0" workbookViewId="0" topLeftCell="A1">
      <selection activeCell="B7" sqref="B7"/>
    </sheetView>
  </sheetViews>
  <sheetFormatPr defaultColWidth="9.00390625" defaultRowHeight="12.75"/>
  <cols>
    <col min="1" max="1" width="2.25390625" style="37" customWidth="1"/>
    <col min="2" max="16384" width="9.00390625" style="37" customWidth="1"/>
  </cols>
  <sheetData>
    <row r="1" ht="12.75"/>
    <row r="2" ht="12.75"/>
    <row r="3" ht="12.75"/>
    <row r="4" ht="12.75"/>
    <row r="5" ht="12.75">
      <c r="G5" s="81" t="s">
        <v>173</v>
      </c>
    </row>
    <row r="6" ht="12.75"/>
    <row r="7" ht="15">
      <c r="B7" s="38" t="s">
        <v>188</v>
      </c>
    </row>
    <row r="8" ht="15">
      <c r="B8" s="38" t="s">
        <v>65</v>
      </c>
    </row>
    <row r="9" ht="15">
      <c r="B9" s="38" t="s">
        <v>36</v>
      </c>
    </row>
    <row r="10" ht="15">
      <c r="B10" s="38" t="s">
        <v>37</v>
      </c>
    </row>
    <row r="11" ht="15">
      <c r="B11" s="38" t="s">
        <v>189</v>
      </c>
    </row>
    <row r="12" ht="15">
      <c r="B12" s="38" t="s">
        <v>101</v>
      </c>
    </row>
    <row r="13" ht="15">
      <c r="B13" s="38" t="s">
        <v>102</v>
      </c>
    </row>
    <row r="14" ht="15">
      <c r="B14" s="38" t="s">
        <v>68</v>
      </c>
    </row>
    <row r="15" ht="15">
      <c r="B15" s="38" t="s">
        <v>67</v>
      </c>
    </row>
    <row r="16" ht="15">
      <c r="B16" s="38" t="s">
        <v>190</v>
      </c>
    </row>
    <row r="17" ht="15">
      <c r="B17" s="39" t="s">
        <v>38</v>
      </c>
    </row>
    <row r="18" ht="15">
      <c r="B18" s="39" t="s">
        <v>69</v>
      </c>
    </row>
    <row r="20" ht="15">
      <c r="B20" s="38" t="s">
        <v>70</v>
      </c>
    </row>
    <row r="21" ht="15">
      <c r="B21" s="38" t="s">
        <v>191</v>
      </c>
    </row>
    <row r="22" ht="15">
      <c r="B22" s="38" t="s">
        <v>192</v>
      </c>
    </row>
    <row r="23" ht="15">
      <c r="B23" s="45" t="s">
        <v>193</v>
      </c>
    </row>
    <row r="24" ht="15">
      <c r="B24" s="44" t="s">
        <v>186</v>
      </c>
    </row>
    <row r="25" ht="15">
      <c r="B25" s="44" t="s">
        <v>84</v>
      </c>
    </row>
    <row r="26" ht="15">
      <c r="B26" s="44" t="s">
        <v>85</v>
      </c>
    </row>
    <row r="27" ht="15">
      <c r="B27" s="38" t="s">
        <v>194</v>
      </c>
    </row>
    <row r="28" ht="15">
      <c r="B28" s="38" t="s">
        <v>195</v>
      </c>
    </row>
    <row r="29" ht="15">
      <c r="B29" s="38" t="s">
        <v>187</v>
      </c>
    </row>
    <row r="30" ht="15">
      <c r="B30" s="38" t="s">
        <v>35</v>
      </c>
    </row>
    <row r="31" ht="15">
      <c r="B31" s="38"/>
    </row>
    <row r="32" spans="2:9" ht="15">
      <c r="B32" s="38" t="s">
        <v>66</v>
      </c>
      <c r="I32" s="40"/>
    </row>
    <row r="33" spans="2:4" ht="15">
      <c r="B33" s="38" t="s">
        <v>103</v>
      </c>
      <c r="D33" s="53" t="s">
        <v>104</v>
      </c>
    </row>
    <row r="34" ht="12">
      <c r="B34" s="40"/>
    </row>
    <row r="36" spans="1:2" ht="15">
      <c r="A36" s="38"/>
      <c r="B36" s="38"/>
    </row>
    <row r="37" ht="12">
      <c r="B37" s="40"/>
    </row>
  </sheetData>
  <sheetProtection password="9009" sheet="1" objects="1" scenarios="1"/>
  <hyperlinks>
    <hyperlink ref="D33" r:id="rId1" display="betz@msu.edu"/>
  </hyperlinks>
  <printOptions/>
  <pageMargins left="0.75" right="0.75" top="1" bottom="1" header="0.5" footer="0.5"/>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AI222"/>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E3" sqref="E3"/>
    </sheetView>
  </sheetViews>
  <sheetFormatPr defaultColWidth="13.625" defaultRowHeight="12.75"/>
  <cols>
    <col min="1" max="1" width="4.75390625" style="1" customWidth="1"/>
    <col min="2" max="2" width="22.50390625" style="1" customWidth="1"/>
    <col min="3" max="14" width="9.625" style="1" customWidth="1"/>
    <col min="15" max="16" width="10.625" style="1" customWidth="1"/>
    <col min="17" max="17" width="13.625" style="1" customWidth="1"/>
    <col min="18" max="18" width="9.875" style="1" customWidth="1"/>
    <col min="19" max="19" width="8.375" style="1" customWidth="1"/>
    <col min="20" max="16384" width="13.625" style="1" customWidth="1"/>
  </cols>
  <sheetData>
    <row r="1" spans="10:20" ht="19.5">
      <c r="J1" s="13" t="s">
        <v>171</v>
      </c>
      <c r="S1" s="55"/>
      <c r="T1" s="55"/>
    </row>
    <row r="2" spans="1:18" ht="15.75">
      <c r="A2" s="71" t="s">
        <v>170</v>
      </c>
      <c r="C2" s="16"/>
      <c r="D2" s="14" t="s">
        <v>34</v>
      </c>
      <c r="E2" s="15" t="s">
        <v>179</v>
      </c>
      <c r="F2" s="15"/>
      <c r="O2" s="48" t="s">
        <v>86</v>
      </c>
      <c r="P2" s="66">
        <f>O132</f>
        <v>-1.942890293094024E-16</v>
      </c>
      <c r="R2" s="17"/>
    </row>
    <row r="3" spans="1:20" ht="15">
      <c r="A3" s="34" t="str">
        <f>E2</f>
        <v>EZ FARM</v>
      </c>
      <c r="B3" s="34"/>
      <c r="C3" s="16"/>
      <c r="D3" s="14" t="s">
        <v>0</v>
      </c>
      <c r="E3" s="15"/>
      <c r="F3" s="15"/>
      <c r="O3" s="68" t="s">
        <v>146</v>
      </c>
      <c r="P3" s="67">
        <f>N136</f>
        <v>35.522529731737855</v>
      </c>
      <c r="Q3" s="63"/>
      <c r="R3" s="55"/>
      <c r="T3" s="55"/>
    </row>
    <row r="4" spans="1:18" ht="12.75">
      <c r="A4" s="24" t="s">
        <v>56</v>
      </c>
      <c r="B4" s="24"/>
      <c r="L4" s="55" t="s">
        <v>173</v>
      </c>
      <c r="P4" s="1" t="s">
        <v>81</v>
      </c>
      <c r="R4" s="55"/>
    </row>
    <row r="5" spans="1:35" ht="12.75">
      <c r="A5" s="34"/>
      <c r="B5" s="35" t="s">
        <v>172</v>
      </c>
      <c r="C5" s="70" t="s">
        <v>148</v>
      </c>
      <c r="D5" s="70" t="s">
        <v>149</v>
      </c>
      <c r="E5" s="70" t="s">
        <v>150</v>
      </c>
      <c r="F5" s="70" t="s">
        <v>151</v>
      </c>
      <c r="G5" s="70" t="s">
        <v>152</v>
      </c>
      <c r="H5" s="70" t="s">
        <v>153</v>
      </c>
      <c r="I5" s="70" t="s">
        <v>154</v>
      </c>
      <c r="J5" s="70" t="s">
        <v>155</v>
      </c>
      <c r="K5" s="70" t="s">
        <v>156</v>
      </c>
      <c r="L5" s="70" t="s">
        <v>157</v>
      </c>
      <c r="M5" s="70" t="s">
        <v>158</v>
      </c>
      <c r="N5" s="70" t="s">
        <v>159</v>
      </c>
      <c r="O5" s="18" t="s">
        <v>1</v>
      </c>
      <c r="P5" s="47" t="s">
        <v>82</v>
      </c>
      <c r="X5" s="18"/>
      <c r="Y5" s="18"/>
      <c r="Z5" s="18"/>
      <c r="AA5" s="18"/>
      <c r="AB5" s="18"/>
      <c r="AC5" s="18"/>
      <c r="AD5" s="18"/>
      <c r="AE5" s="18"/>
      <c r="AF5" s="18"/>
      <c r="AG5" s="18"/>
      <c r="AH5" s="18"/>
      <c r="AI5" s="18"/>
    </row>
    <row r="6" spans="2:35" ht="12.75">
      <c r="B6" s="17" t="s">
        <v>60</v>
      </c>
      <c r="C6" s="41">
        <v>1</v>
      </c>
      <c r="D6" s="21">
        <f aca="true" t="shared" si="0" ref="D6:N6">C132</f>
        <v>-3.469446951953614E-17</v>
      </c>
      <c r="E6" s="21">
        <f t="shared" si="0"/>
        <v>3.0531133177191805E-16</v>
      </c>
      <c r="F6" s="21">
        <f t="shared" si="0"/>
        <v>2.5673907444456745E-16</v>
      </c>
      <c r="G6" s="21">
        <f t="shared" si="0"/>
        <v>0</v>
      </c>
      <c r="H6" s="21">
        <f t="shared" si="0"/>
        <v>1.3877787807814457E-16</v>
      </c>
      <c r="I6" s="21">
        <f t="shared" si="0"/>
        <v>1.8041124150158794E-16</v>
      </c>
      <c r="J6" s="21">
        <f t="shared" si="0"/>
        <v>5.551115123125783E-17</v>
      </c>
      <c r="K6" s="21">
        <f t="shared" si="0"/>
        <v>1.249000902703301E-16</v>
      </c>
      <c r="L6" s="21">
        <f t="shared" si="0"/>
        <v>-1.5265566588595902E-16</v>
      </c>
      <c r="M6" s="21">
        <f t="shared" si="0"/>
        <v>4.163336342344337E-17</v>
      </c>
      <c r="N6" s="21">
        <f t="shared" si="0"/>
        <v>2.636779683484747E-16</v>
      </c>
      <c r="O6" s="18" t="s">
        <v>2</v>
      </c>
      <c r="P6" s="47" t="s">
        <v>83</v>
      </c>
      <c r="R6" s="55"/>
      <c r="W6" s="17"/>
      <c r="X6" s="19"/>
      <c r="Y6" s="19"/>
      <c r="Z6" s="19"/>
      <c r="AA6" s="19"/>
      <c r="AB6" s="19"/>
      <c r="AC6" s="19"/>
      <c r="AD6" s="19"/>
      <c r="AE6" s="19"/>
      <c r="AF6" s="19"/>
      <c r="AG6" s="19"/>
      <c r="AH6" s="19"/>
      <c r="AI6" s="19"/>
    </row>
    <row r="7" spans="1:19" ht="12.75">
      <c r="A7" s="56" t="s">
        <v>147</v>
      </c>
      <c r="B7" s="23" t="s">
        <v>3</v>
      </c>
      <c r="C7" s="21"/>
      <c r="D7" s="21"/>
      <c r="E7" s="21"/>
      <c r="F7" s="21"/>
      <c r="G7" s="21"/>
      <c r="H7" s="21"/>
      <c r="I7" s="21"/>
      <c r="J7" s="21"/>
      <c r="K7" s="21"/>
      <c r="L7" s="21"/>
      <c r="M7" s="21"/>
      <c r="N7" s="21"/>
      <c r="O7" s="21"/>
      <c r="P7" s="21"/>
      <c r="R7" s="55"/>
      <c r="S7" s="9"/>
    </row>
    <row r="8" spans="1:18" ht="12.75">
      <c r="A8" s="41">
        <v>0</v>
      </c>
      <c r="B8" s="55" t="s">
        <v>142</v>
      </c>
      <c r="C8" s="41">
        <v>1E-05</v>
      </c>
      <c r="D8" s="41">
        <v>0</v>
      </c>
      <c r="E8" s="41">
        <v>0</v>
      </c>
      <c r="F8" s="41">
        <v>0</v>
      </c>
      <c r="G8" s="41">
        <v>0</v>
      </c>
      <c r="H8" s="41">
        <v>0</v>
      </c>
      <c r="I8" s="41">
        <v>0</v>
      </c>
      <c r="J8" s="41">
        <v>0</v>
      </c>
      <c r="K8" s="41">
        <v>0</v>
      </c>
      <c r="L8" s="41">
        <v>0</v>
      </c>
      <c r="M8" s="41">
        <v>0</v>
      </c>
      <c r="N8" s="41">
        <v>0</v>
      </c>
      <c r="O8" s="26">
        <f>SUM(C8:N8)/12</f>
        <v>8.333333333333334E-07</v>
      </c>
      <c r="P8" s="21" t="s">
        <v>92</v>
      </c>
      <c r="R8" s="55"/>
    </row>
    <row r="9" spans="1:18" ht="12.75">
      <c r="A9" s="41">
        <v>0</v>
      </c>
      <c r="B9" s="1" t="s">
        <v>87</v>
      </c>
      <c r="C9" s="41">
        <v>1E-06</v>
      </c>
      <c r="D9" s="41">
        <v>0</v>
      </c>
      <c r="E9" s="41">
        <v>0</v>
      </c>
      <c r="F9" s="41">
        <v>0</v>
      </c>
      <c r="G9" s="41">
        <v>0</v>
      </c>
      <c r="H9" s="41">
        <v>0</v>
      </c>
      <c r="I9" s="41">
        <v>0</v>
      </c>
      <c r="J9" s="41">
        <v>0</v>
      </c>
      <c r="K9" s="41">
        <v>0</v>
      </c>
      <c r="L9" s="41">
        <v>0</v>
      </c>
      <c r="M9" s="41">
        <v>0</v>
      </c>
      <c r="N9" s="41">
        <v>0</v>
      </c>
      <c r="O9" s="26">
        <f>AVERAGE(A9:N9)</f>
        <v>7.692307692307692E-08</v>
      </c>
      <c r="P9" s="21" t="s">
        <v>93</v>
      </c>
      <c r="R9" s="55"/>
    </row>
    <row r="10" spans="1:18" ht="12.75">
      <c r="A10" s="25">
        <f>A8*A9*30</f>
        <v>0</v>
      </c>
      <c r="B10" s="1" t="s">
        <v>88</v>
      </c>
      <c r="C10" s="25">
        <f>C8*C9*31</f>
        <v>3.1E-10</v>
      </c>
      <c r="D10" s="25">
        <f>D8*D9*30</f>
        <v>0</v>
      </c>
      <c r="E10" s="25">
        <f>E8*E9*31</f>
        <v>0</v>
      </c>
      <c r="F10" s="25">
        <f>F8*F9*31</f>
        <v>0</v>
      </c>
      <c r="G10" s="25">
        <f>G8*G9*28</f>
        <v>0</v>
      </c>
      <c r="H10" s="25">
        <f>H8*H9*31</f>
        <v>0</v>
      </c>
      <c r="I10" s="25">
        <f>I8*I9*30</f>
        <v>0</v>
      </c>
      <c r="J10" s="25">
        <f>J8*J9*31</f>
        <v>0</v>
      </c>
      <c r="K10" s="25">
        <f>K8*K9*30</f>
        <v>0</v>
      </c>
      <c r="L10" s="25">
        <f>L8*L9*31</f>
        <v>0</v>
      </c>
      <c r="M10" s="25">
        <f>M8*M9*31</f>
        <v>0</v>
      </c>
      <c r="N10" s="25">
        <f>N8*N9*30</f>
        <v>0</v>
      </c>
      <c r="O10" s="25">
        <f>SUM(C10:N10)/100</f>
        <v>3.1E-12</v>
      </c>
      <c r="P10" s="21" t="s">
        <v>72</v>
      </c>
      <c r="R10" s="55"/>
    </row>
    <row r="11" spans="1:18" ht="12.75">
      <c r="A11" s="54">
        <v>16</v>
      </c>
      <c r="B11" s="1" t="s">
        <v>89</v>
      </c>
      <c r="C11" s="43">
        <v>17.25</v>
      </c>
      <c r="D11" s="43">
        <v>17.25</v>
      </c>
      <c r="E11" s="43">
        <v>17.25</v>
      </c>
      <c r="F11" s="43">
        <v>17.25</v>
      </c>
      <c r="G11" s="43">
        <v>17.25</v>
      </c>
      <c r="H11" s="43">
        <v>17.25</v>
      </c>
      <c r="I11" s="43">
        <v>17.25</v>
      </c>
      <c r="J11" s="43">
        <v>17.25</v>
      </c>
      <c r="K11" s="43">
        <v>17.25</v>
      </c>
      <c r="L11" s="43">
        <v>17.25</v>
      </c>
      <c r="M11" s="43">
        <v>17.25</v>
      </c>
      <c r="N11" s="43">
        <v>17.25</v>
      </c>
      <c r="O11" s="42">
        <f>O12/(SUM(A10:M10))*100</f>
        <v>17.25</v>
      </c>
      <c r="P11" s="21" t="s">
        <v>73</v>
      </c>
      <c r="R11" s="55"/>
    </row>
    <row r="12" spans="1:16" ht="12.75">
      <c r="A12" s="19"/>
      <c r="B12" s="1" t="s">
        <v>90</v>
      </c>
      <c r="C12" s="21">
        <f>(A10/100)*A11</f>
        <v>0</v>
      </c>
      <c r="D12" s="21">
        <f>(C10/100)*C11</f>
        <v>5.3475E-11</v>
      </c>
      <c r="E12" s="21">
        <f>(D10/100)*D11</f>
        <v>0</v>
      </c>
      <c r="F12" s="21">
        <f aca="true" t="shared" si="1" ref="F12:N12">(E10/100)*E11</f>
        <v>0</v>
      </c>
      <c r="G12" s="21">
        <f t="shared" si="1"/>
        <v>0</v>
      </c>
      <c r="H12" s="21">
        <f t="shared" si="1"/>
        <v>0</v>
      </c>
      <c r="I12" s="21">
        <f t="shared" si="1"/>
        <v>0</v>
      </c>
      <c r="J12" s="21">
        <f t="shared" si="1"/>
        <v>0</v>
      </c>
      <c r="K12" s="21">
        <f t="shared" si="1"/>
        <v>0</v>
      </c>
      <c r="L12" s="21">
        <f t="shared" si="1"/>
        <v>0</v>
      </c>
      <c r="M12" s="21">
        <f t="shared" si="1"/>
        <v>0</v>
      </c>
      <c r="N12" s="21">
        <f t="shared" si="1"/>
        <v>0</v>
      </c>
      <c r="O12" s="51">
        <f>SUM(C12:N12)</f>
        <v>5.3475E-11</v>
      </c>
      <c r="P12" s="51"/>
    </row>
    <row r="13" spans="1:16" ht="12.75">
      <c r="A13" s="73" t="s">
        <v>166</v>
      </c>
      <c r="B13" s="28"/>
      <c r="C13" s="22"/>
      <c r="D13" s="22"/>
      <c r="E13" s="22"/>
      <c r="F13" s="22"/>
      <c r="G13" s="22"/>
      <c r="H13" s="22"/>
      <c r="I13" s="22"/>
      <c r="J13" s="22"/>
      <c r="K13" s="22"/>
      <c r="L13" s="22"/>
      <c r="M13" s="22"/>
      <c r="N13" s="22"/>
      <c r="O13" s="22"/>
      <c r="P13" s="21"/>
    </row>
    <row r="14" spans="1:16" ht="12.75">
      <c r="A14" s="19"/>
      <c r="B14" s="16" t="s">
        <v>97</v>
      </c>
      <c r="C14" s="20">
        <f aca="true" t="shared" si="2" ref="C14:N30">$P14/12</f>
        <v>0</v>
      </c>
      <c r="D14" s="20">
        <f t="shared" si="2"/>
        <v>0</v>
      </c>
      <c r="E14" s="20">
        <f t="shared" si="2"/>
        <v>0</v>
      </c>
      <c r="F14" s="20">
        <f t="shared" si="2"/>
        <v>0</v>
      </c>
      <c r="G14" s="20">
        <f t="shared" si="2"/>
        <v>0</v>
      </c>
      <c r="H14" s="20">
        <f t="shared" si="2"/>
        <v>0</v>
      </c>
      <c r="I14" s="20">
        <f t="shared" si="2"/>
        <v>0</v>
      </c>
      <c r="J14" s="20">
        <f t="shared" si="2"/>
        <v>0</v>
      </c>
      <c r="K14" s="20">
        <f t="shared" si="2"/>
        <v>0</v>
      </c>
      <c r="L14" s="20">
        <f t="shared" si="2"/>
        <v>0</v>
      </c>
      <c r="M14" s="20">
        <f t="shared" si="2"/>
        <v>0</v>
      </c>
      <c r="N14" s="20">
        <f t="shared" si="2"/>
        <v>0</v>
      </c>
      <c r="O14" s="21">
        <f aca="true" t="shared" si="3" ref="O14:O30">SUM(C14:N14)</f>
        <v>0</v>
      </c>
      <c r="P14" s="36">
        <v>0</v>
      </c>
    </row>
    <row r="15" spans="1:16" ht="12.75">
      <c r="A15" s="19"/>
      <c r="B15" s="16" t="s">
        <v>99</v>
      </c>
      <c r="C15" s="20">
        <f t="shared" si="2"/>
        <v>0</v>
      </c>
      <c r="D15" s="20">
        <f t="shared" si="2"/>
        <v>0</v>
      </c>
      <c r="E15" s="20">
        <f t="shared" si="2"/>
        <v>0</v>
      </c>
      <c r="F15" s="20">
        <f t="shared" si="2"/>
        <v>0</v>
      </c>
      <c r="G15" s="20">
        <f t="shared" si="2"/>
        <v>0</v>
      </c>
      <c r="H15" s="20">
        <f t="shared" si="2"/>
        <v>0</v>
      </c>
      <c r="I15" s="20">
        <f t="shared" si="2"/>
        <v>0</v>
      </c>
      <c r="J15" s="20">
        <f t="shared" si="2"/>
        <v>0</v>
      </c>
      <c r="K15" s="20">
        <f t="shared" si="2"/>
        <v>0</v>
      </c>
      <c r="L15" s="20">
        <f t="shared" si="2"/>
        <v>0</v>
      </c>
      <c r="M15" s="20">
        <f t="shared" si="2"/>
        <v>0</v>
      </c>
      <c r="N15" s="20">
        <f t="shared" si="2"/>
        <v>0</v>
      </c>
      <c r="O15" s="21">
        <f t="shared" si="3"/>
        <v>0</v>
      </c>
      <c r="P15" s="36">
        <v>0</v>
      </c>
    </row>
    <row r="16" spans="1:16" ht="12.75">
      <c r="A16" s="19"/>
      <c r="B16" s="16" t="s">
        <v>100</v>
      </c>
      <c r="C16" s="20">
        <f t="shared" si="2"/>
        <v>0</v>
      </c>
      <c r="D16" s="20">
        <f t="shared" si="2"/>
        <v>0</v>
      </c>
      <c r="E16" s="20">
        <f t="shared" si="2"/>
        <v>0</v>
      </c>
      <c r="F16" s="20">
        <f t="shared" si="2"/>
        <v>0</v>
      </c>
      <c r="G16" s="20">
        <f t="shared" si="2"/>
        <v>0</v>
      </c>
      <c r="H16" s="20">
        <f t="shared" si="2"/>
        <v>0</v>
      </c>
      <c r="I16" s="20">
        <f t="shared" si="2"/>
        <v>0</v>
      </c>
      <c r="J16" s="20">
        <f t="shared" si="2"/>
        <v>0</v>
      </c>
      <c r="K16" s="20">
        <f t="shared" si="2"/>
        <v>0</v>
      </c>
      <c r="L16" s="20">
        <f t="shared" si="2"/>
        <v>0</v>
      </c>
      <c r="M16" s="20">
        <f t="shared" si="2"/>
        <v>0</v>
      </c>
      <c r="N16" s="20">
        <f t="shared" si="2"/>
        <v>0</v>
      </c>
      <c r="O16" s="21">
        <f t="shared" si="3"/>
        <v>0</v>
      </c>
      <c r="P16" s="36">
        <v>0</v>
      </c>
    </row>
    <row r="17" spans="1:16" ht="12.75">
      <c r="A17" s="19"/>
      <c r="B17" s="16" t="s">
        <v>98</v>
      </c>
      <c r="C17" s="20">
        <f t="shared" si="2"/>
        <v>0</v>
      </c>
      <c r="D17" s="20">
        <f t="shared" si="2"/>
        <v>0</v>
      </c>
      <c r="E17" s="20">
        <f t="shared" si="2"/>
        <v>0</v>
      </c>
      <c r="F17" s="20">
        <f t="shared" si="2"/>
        <v>0</v>
      </c>
      <c r="G17" s="20">
        <f t="shared" si="2"/>
        <v>0</v>
      </c>
      <c r="H17" s="20">
        <f t="shared" si="2"/>
        <v>0</v>
      </c>
      <c r="I17" s="20">
        <f t="shared" si="2"/>
        <v>0</v>
      </c>
      <c r="J17" s="20">
        <f t="shared" si="2"/>
        <v>0</v>
      </c>
      <c r="K17" s="20">
        <f t="shared" si="2"/>
        <v>0</v>
      </c>
      <c r="L17" s="20">
        <f t="shared" si="2"/>
        <v>0</v>
      </c>
      <c r="M17" s="20">
        <f t="shared" si="2"/>
        <v>0</v>
      </c>
      <c r="N17" s="20">
        <f t="shared" si="2"/>
        <v>0</v>
      </c>
      <c r="O17" s="21">
        <f t="shared" si="3"/>
        <v>0</v>
      </c>
      <c r="P17" s="36">
        <v>0</v>
      </c>
    </row>
    <row r="18" spans="1:16" ht="12.75">
      <c r="A18" s="19"/>
      <c r="B18" s="16" t="s">
        <v>144</v>
      </c>
      <c r="C18" s="20">
        <f t="shared" si="2"/>
        <v>0</v>
      </c>
      <c r="D18" s="20">
        <f t="shared" si="2"/>
        <v>0</v>
      </c>
      <c r="E18" s="20">
        <f t="shared" si="2"/>
        <v>0</v>
      </c>
      <c r="F18" s="20">
        <f t="shared" si="2"/>
        <v>0</v>
      </c>
      <c r="G18" s="20">
        <f t="shared" si="2"/>
        <v>0</v>
      </c>
      <c r="H18" s="20">
        <f t="shared" si="2"/>
        <v>0</v>
      </c>
      <c r="I18" s="20">
        <f t="shared" si="2"/>
        <v>0</v>
      </c>
      <c r="J18" s="20">
        <f t="shared" si="2"/>
        <v>0</v>
      </c>
      <c r="K18" s="20">
        <f t="shared" si="2"/>
        <v>0</v>
      </c>
      <c r="L18" s="20">
        <f t="shared" si="2"/>
        <v>0</v>
      </c>
      <c r="M18" s="20">
        <f t="shared" si="2"/>
        <v>0</v>
      </c>
      <c r="N18" s="20">
        <f t="shared" si="2"/>
        <v>0</v>
      </c>
      <c r="O18" s="21">
        <f t="shared" si="3"/>
        <v>0</v>
      </c>
      <c r="P18" s="36">
        <v>0</v>
      </c>
    </row>
    <row r="19" spans="1:16" ht="12.75">
      <c r="A19" s="19"/>
      <c r="B19" s="16" t="s">
        <v>96</v>
      </c>
      <c r="C19" s="20">
        <f t="shared" si="2"/>
        <v>0</v>
      </c>
      <c r="D19" s="20">
        <f t="shared" si="2"/>
        <v>0</v>
      </c>
      <c r="E19" s="20">
        <f t="shared" si="2"/>
        <v>0</v>
      </c>
      <c r="F19" s="20">
        <f t="shared" si="2"/>
        <v>0</v>
      </c>
      <c r="G19" s="20">
        <f t="shared" si="2"/>
        <v>0</v>
      </c>
      <c r="H19" s="20">
        <f t="shared" si="2"/>
        <v>0</v>
      </c>
      <c r="I19" s="20">
        <f t="shared" si="2"/>
        <v>0</v>
      </c>
      <c r="J19" s="20">
        <f t="shared" si="2"/>
        <v>0</v>
      </c>
      <c r="K19" s="20">
        <f t="shared" si="2"/>
        <v>0</v>
      </c>
      <c r="L19" s="20">
        <f t="shared" si="2"/>
        <v>0</v>
      </c>
      <c r="M19" s="20">
        <f t="shared" si="2"/>
        <v>0</v>
      </c>
      <c r="N19" s="20">
        <f t="shared" si="2"/>
        <v>0</v>
      </c>
      <c r="O19" s="21">
        <f t="shared" si="3"/>
        <v>0</v>
      </c>
      <c r="P19" s="36">
        <v>0</v>
      </c>
    </row>
    <row r="20" spans="1:16" ht="12.75">
      <c r="A20" s="19"/>
      <c r="B20" s="16" t="s">
        <v>175</v>
      </c>
      <c r="C20" s="20">
        <f t="shared" si="2"/>
        <v>0</v>
      </c>
      <c r="D20" s="20">
        <f t="shared" si="2"/>
        <v>0</v>
      </c>
      <c r="E20" s="20">
        <f t="shared" si="2"/>
        <v>0</v>
      </c>
      <c r="F20" s="20">
        <f t="shared" si="2"/>
        <v>0</v>
      </c>
      <c r="G20" s="20">
        <f t="shared" si="2"/>
        <v>0</v>
      </c>
      <c r="H20" s="20">
        <f t="shared" si="2"/>
        <v>0</v>
      </c>
      <c r="I20" s="20">
        <f t="shared" si="2"/>
        <v>0</v>
      </c>
      <c r="J20" s="20">
        <f t="shared" si="2"/>
        <v>0</v>
      </c>
      <c r="K20" s="20">
        <f t="shared" si="2"/>
        <v>0</v>
      </c>
      <c r="L20" s="20">
        <f t="shared" si="2"/>
        <v>0</v>
      </c>
      <c r="M20" s="20">
        <f t="shared" si="2"/>
        <v>0</v>
      </c>
      <c r="N20" s="20">
        <f t="shared" si="2"/>
        <v>0</v>
      </c>
      <c r="O20" s="21">
        <f t="shared" si="3"/>
        <v>0</v>
      </c>
      <c r="P20" s="36">
        <v>0</v>
      </c>
    </row>
    <row r="21" spans="1:16" ht="12.75">
      <c r="A21" s="19"/>
      <c r="B21" s="16" t="s">
        <v>95</v>
      </c>
      <c r="C21" s="20">
        <f t="shared" si="2"/>
        <v>0</v>
      </c>
      <c r="D21" s="20">
        <f t="shared" si="2"/>
        <v>0</v>
      </c>
      <c r="E21" s="20">
        <f t="shared" si="2"/>
        <v>0</v>
      </c>
      <c r="F21" s="20">
        <f t="shared" si="2"/>
        <v>0</v>
      </c>
      <c r="G21" s="20">
        <f t="shared" si="2"/>
        <v>0</v>
      </c>
      <c r="H21" s="20">
        <f t="shared" si="2"/>
        <v>0</v>
      </c>
      <c r="I21" s="20">
        <f t="shared" si="2"/>
        <v>0</v>
      </c>
      <c r="J21" s="20">
        <f t="shared" si="2"/>
        <v>0</v>
      </c>
      <c r="K21" s="20">
        <f t="shared" si="2"/>
        <v>0</v>
      </c>
      <c r="L21" s="20">
        <f t="shared" si="2"/>
        <v>0</v>
      </c>
      <c r="M21" s="20">
        <f t="shared" si="2"/>
        <v>0</v>
      </c>
      <c r="N21" s="20">
        <f t="shared" si="2"/>
        <v>0</v>
      </c>
      <c r="O21" s="21">
        <f t="shared" si="3"/>
        <v>0</v>
      </c>
      <c r="P21" s="36">
        <v>0</v>
      </c>
    </row>
    <row r="22" spans="1:16" ht="12.75">
      <c r="A22" s="19"/>
      <c r="B22" s="16" t="s">
        <v>174</v>
      </c>
      <c r="C22" s="20">
        <f t="shared" si="2"/>
        <v>0</v>
      </c>
      <c r="D22" s="20">
        <f t="shared" si="2"/>
        <v>0</v>
      </c>
      <c r="E22" s="20">
        <f t="shared" si="2"/>
        <v>0</v>
      </c>
      <c r="F22" s="20">
        <f t="shared" si="2"/>
        <v>0</v>
      </c>
      <c r="G22" s="20">
        <f t="shared" si="2"/>
        <v>0</v>
      </c>
      <c r="H22" s="20">
        <f t="shared" si="2"/>
        <v>0</v>
      </c>
      <c r="I22" s="20">
        <f t="shared" si="2"/>
        <v>0</v>
      </c>
      <c r="J22" s="20">
        <f t="shared" si="2"/>
        <v>0</v>
      </c>
      <c r="K22" s="20">
        <f t="shared" si="2"/>
        <v>0</v>
      </c>
      <c r="L22" s="20">
        <f t="shared" si="2"/>
        <v>0</v>
      </c>
      <c r="M22" s="20">
        <f t="shared" si="2"/>
        <v>0</v>
      </c>
      <c r="N22" s="20">
        <f t="shared" si="2"/>
        <v>0</v>
      </c>
      <c r="O22" s="21">
        <f t="shared" si="3"/>
        <v>0</v>
      </c>
      <c r="P22" s="36">
        <v>0</v>
      </c>
    </row>
    <row r="23" spans="1:16" ht="12.75">
      <c r="A23" s="19"/>
      <c r="B23" s="16" t="s">
        <v>178</v>
      </c>
      <c r="C23" s="20">
        <f t="shared" si="2"/>
        <v>0</v>
      </c>
      <c r="D23" s="20">
        <f t="shared" si="2"/>
        <v>0</v>
      </c>
      <c r="E23" s="20">
        <f t="shared" si="2"/>
        <v>0</v>
      </c>
      <c r="F23" s="20">
        <f t="shared" si="2"/>
        <v>0</v>
      </c>
      <c r="G23" s="20">
        <f t="shared" si="2"/>
        <v>0</v>
      </c>
      <c r="H23" s="20">
        <f t="shared" si="2"/>
        <v>0</v>
      </c>
      <c r="I23" s="20">
        <f t="shared" si="2"/>
        <v>0</v>
      </c>
      <c r="J23" s="20">
        <f t="shared" si="2"/>
        <v>0</v>
      </c>
      <c r="K23" s="20">
        <f t="shared" si="2"/>
        <v>0</v>
      </c>
      <c r="L23" s="20">
        <f t="shared" si="2"/>
        <v>0</v>
      </c>
      <c r="M23" s="20">
        <f t="shared" si="2"/>
        <v>0</v>
      </c>
      <c r="N23" s="20">
        <f t="shared" si="2"/>
        <v>0</v>
      </c>
      <c r="O23" s="21">
        <f t="shared" si="3"/>
        <v>0</v>
      </c>
      <c r="P23" s="36">
        <v>0</v>
      </c>
    </row>
    <row r="24" spans="1:16" ht="12.75">
      <c r="A24" s="19"/>
      <c r="B24" s="16" t="s">
        <v>176</v>
      </c>
      <c r="C24" s="20">
        <f t="shared" si="2"/>
        <v>0</v>
      </c>
      <c r="D24" s="20">
        <f t="shared" si="2"/>
        <v>0</v>
      </c>
      <c r="E24" s="20">
        <f t="shared" si="2"/>
        <v>0</v>
      </c>
      <c r="F24" s="20">
        <f t="shared" si="2"/>
        <v>0</v>
      </c>
      <c r="G24" s="20">
        <f t="shared" si="2"/>
        <v>0</v>
      </c>
      <c r="H24" s="20">
        <f t="shared" si="2"/>
        <v>0</v>
      </c>
      <c r="I24" s="20">
        <f t="shared" si="2"/>
        <v>0</v>
      </c>
      <c r="J24" s="20">
        <f t="shared" si="2"/>
        <v>0</v>
      </c>
      <c r="K24" s="20">
        <f t="shared" si="2"/>
        <v>0</v>
      </c>
      <c r="L24" s="20">
        <f t="shared" si="2"/>
        <v>0</v>
      </c>
      <c r="M24" s="20">
        <f t="shared" si="2"/>
        <v>0</v>
      </c>
      <c r="N24" s="20">
        <f t="shared" si="2"/>
        <v>0</v>
      </c>
      <c r="O24" s="21">
        <f t="shared" si="3"/>
        <v>0</v>
      </c>
      <c r="P24" s="36">
        <v>0</v>
      </c>
    </row>
    <row r="25" spans="1:16" ht="12.75">
      <c r="A25" s="19"/>
      <c r="B25" s="16" t="s">
        <v>177</v>
      </c>
      <c r="C25" s="20">
        <f t="shared" si="2"/>
        <v>0</v>
      </c>
      <c r="D25" s="20">
        <f t="shared" si="2"/>
        <v>0</v>
      </c>
      <c r="E25" s="20">
        <f t="shared" si="2"/>
        <v>0</v>
      </c>
      <c r="F25" s="20">
        <f t="shared" si="2"/>
        <v>0</v>
      </c>
      <c r="G25" s="20">
        <f t="shared" si="2"/>
        <v>0</v>
      </c>
      <c r="H25" s="20">
        <f t="shared" si="2"/>
        <v>0</v>
      </c>
      <c r="I25" s="20">
        <f t="shared" si="2"/>
        <v>0</v>
      </c>
      <c r="J25" s="20">
        <f t="shared" si="2"/>
        <v>0</v>
      </c>
      <c r="K25" s="20">
        <f t="shared" si="2"/>
        <v>0</v>
      </c>
      <c r="L25" s="20">
        <f t="shared" si="2"/>
        <v>0</v>
      </c>
      <c r="M25" s="20">
        <f t="shared" si="2"/>
        <v>0</v>
      </c>
      <c r="N25" s="20">
        <f t="shared" si="2"/>
        <v>0</v>
      </c>
      <c r="O25" s="21">
        <f t="shared" si="3"/>
        <v>0</v>
      </c>
      <c r="P25" s="36">
        <v>0</v>
      </c>
    </row>
    <row r="26" spans="1:16" ht="12.75">
      <c r="A26" s="19"/>
      <c r="B26" s="16" t="s">
        <v>61</v>
      </c>
      <c r="C26" s="20">
        <f t="shared" si="2"/>
        <v>0</v>
      </c>
      <c r="D26" s="20">
        <f t="shared" si="2"/>
        <v>0</v>
      </c>
      <c r="E26" s="20">
        <f t="shared" si="2"/>
        <v>0</v>
      </c>
      <c r="F26" s="20">
        <f t="shared" si="2"/>
        <v>0</v>
      </c>
      <c r="G26" s="20">
        <f t="shared" si="2"/>
        <v>0</v>
      </c>
      <c r="H26" s="20">
        <f t="shared" si="2"/>
        <v>0</v>
      </c>
      <c r="I26" s="20">
        <f t="shared" si="2"/>
        <v>0</v>
      </c>
      <c r="J26" s="20">
        <f t="shared" si="2"/>
        <v>0</v>
      </c>
      <c r="K26" s="20">
        <f t="shared" si="2"/>
        <v>0</v>
      </c>
      <c r="L26" s="20">
        <f t="shared" si="2"/>
        <v>0</v>
      </c>
      <c r="M26" s="20">
        <f t="shared" si="2"/>
        <v>0</v>
      </c>
      <c r="N26" s="20">
        <f t="shared" si="2"/>
        <v>0</v>
      </c>
      <c r="O26" s="21">
        <f t="shared" si="3"/>
        <v>0</v>
      </c>
      <c r="P26" s="36">
        <v>0</v>
      </c>
    </row>
    <row r="27" spans="1:35" ht="12.75">
      <c r="A27" s="19"/>
      <c r="B27" s="16" t="s">
        <v>61</v>
      </c>
      <c r="C27" s="20">
        <f t="shared" si="2"/>
        <v>0</v>
      </c>
      <c r="D27" s="20">
        <f t="shared" si="2"/>
        <v>0</v>
      </c>
      <c r="E27" s="20">
        <f t="shared" si="2"/>
        <v>0</v>
      </c>
      <c r="F27" s="20">
        <f t="shared" si="2"/>
        <v>0</v>
      </c>
      <c r="G27" s="20">
        <f t="shared" si="2"/>
        <v>0</v>
      </c>
      <c r="H27" s="20">
        <f t="shared" si="2"/>
        <v>0</v>
      </c>
      <c r="I27" s="20">
        <f t="shared" si="2"/>
        <v>0</v>
      </c>
      <c r="J27" s="20">
        <f t="shared" si="2"/>
        <v>0</v>
      </c>
      <c r="K27" s="20">
        <f t="shared" si="2"/>
        <v>0</v>
      </c>
      <c r="L27" s="20">
        <f t="shared" si="2"/>
        <v>0</v>
      </c>
      <c r="M27" s="20">
        <f t="shared" si="2"/>
        <v>0</v>
      </c>
      <c r="N27" s="20">
        <f t="shared" si="2"/>
        <v>0</v>
      </c>
      <c r="O27" s="21">
        <f t="shared" si="3"/>
        <v>0</v>
      </c>
      <c r="P27" s="36">
        <v>0</v>
      </c>
      <c r="W27" s="17"/>
      <c r="X27" s="19"/>
      <c r="Y27" s="19"/>
      <c r="Z27" s="19"/>
      <c r="AA27" s="19"/>
      <c r="AB27" s="19"/>
      <c r="AC27" s="19"/>
      <c r="AD27" s="19"/>
      <c r="AE27" s="19"/>
      <c r="AF27" s="19"/>
      <c r="AG27" s="19"/>
      <c r="AH27" s="19"/>
      <c r="AI27" s="19"/>
    </row>
    <row r="28" spans="1:35" ht="12.75">
      <c r="A28" s="19"/>
      <c r="B28" s="16" t="s">
        <v>61</v>
      </c>
      <c r="C28" s="20">
        <f aca="true" t="shared" si="4" ref="C28:N28">$P28/12</f>
        <v>0</v>
      </c>
      <c r="D28" s="20">
        <f t="shared" si="4"/>
        <v>0</v>
      </c>
      <c r="E28" s="20">
        <f t="shared" si="4"/>
        <v>0</v>
      </c>
      <c r="F28" s="20">
        <f t="shared" si="4"/>
        <v>0</v>
      </c>
      <c r="G28" s="20">
        <f t="shared" si="4"/>
        <v>0</v>
      </c>
      <c r="H28" s="20">
        <f t="shared" si="4"/>
        <v>0</v>
      </c>
      <c r="I28" s="20">
        <f t="shared" si="4"/>
        <v>0</v>
      </c>
      <c r="J28" s="20">
        <f t="shared" si="4"/>
        <v>0</v>
      </c>
      <c r="K28" s="20">
        <f t="shared" si="4"/>
        <v>0</v>
      </c>
      <c r="L28" s="20">
        <f t="shared" si="4"/>
        <v>0</v>
      </c>
      <c r="M28" s="20">
        <f t="shared" si="4"/>
        <v>0</v>
      </c>
      <c r="N28" s="20">
        <f t="shared" si="4"/>
        <v>0</v>
      </c>
      <c r="O28" s="21">
        <f t="shared" si="3"/>
        <v>0</v>
      </c>
      <c r="P28" s="36">
        <v>0</v>
      </c>
      <c r="W28" s="17"/>
      <c r="X28" s="19"/>
      <c r="Y28" s="19"/>
      <c r="Z28" s="19"/>
      <c r="AA28" s="19"/>
      <c r="AB28" s="19"/>
      <c r="AC28" s="19"/>
      <c r="AD28" s="19"/>
      <c r="AE28" s="19"/>
      <c r="AF28" s="19"/>
      <c r="AG28" s="19"/>
      <c r="AH28" s="19"/>
      <c r="AI28" s="19"/>
    </row>
    <row r="29" spans="1:35" ht="12.75">
      <c r="A29" s="19"/>
      <c r="B29" s="16" t="s">
        <v>61</v>
      </c>
      <c r="C29" s="20">
        <f t="shared" si="2"/>
        <v>0</v>
      </c>
      <c r="D29" s="20">
        <f t="shared" si="2"/>
        <v>0</v>
      </c>
      <c r="E29" s="20">
        <f t="shared" si="2"/>
        <v>0</v>
      </c>
      <c r="F29" s="20">
        <f t="shared" si="2"/>
        <v>0</v>
      </c>
      <c r="G29" s="20">
        <f t="shared" si="2"/>
        <v>0</v>
      </c>
      <c r="H29" s="20">
        <f t="shared" si="2"/>
        <v>0</v>
      </c>
      <c r="I29" s="20">
        <f t="shared" si="2"/>
        <v>0</v>
      </c>
      <c r="J29" s="20">
        <f t="shared" si="2"/>
        <v>0</v>
      </c>
      <c r="K29" s="20">
        <f t="shared" si="2"/>
        <v>0</v>
      </c>
      <c r="L29" s="20">
        <f t="shared" si="2"/>
        <v>0</v>
      </c>
      <c r="M29" s="20">
        <f t="shared" si="2"/>
        <v>0</v>
      </c>
      <c r="N29" s="20">
        <f t="shared" si="2"/>
        <v>0</v>
      </c>
      <c r="O29" s="21">
        <f t="shared" si="3"/>
        <v>0</v>
      </c>
      <c r="P29" s="36">
        <v>0</v>
      </c>
      <c r="W29" s="17"/>
      <c r="X29" s="19"/>
      <c r="Y29" s="19"/>
      <c r="Z29" s="19"/>
      <c r="AA29" s="19"/>
      <c r="AB29" s="19"/>
      <c r="AC29" s="19"/>
      <c r="AD29" s="19"/>
      <c r="AE29" s="19"/>
      <c r="AF29" s="19"/>
      <c r="AG29" s="19"/>
      <c r="AH29" s="19"/>
      <c r="AI29" s="19"/>
    </row>
    <row r="30" spans="1:35" ht="12.75">
      <c r="A30" s="19"/>
      <c r="B30" s="16" t="s">
        <v>61</v>
      </c>
      <c r="C30" s="20">
        <f t="shared" si="2"/>
        <v>0</v>
      </c>
      <c r="D30" s="20">
        <f t="shared" si="2"/>
        <v>0</v>
      </c>
      <c r="E30" s="20">
        <f t="shared" si="2"/>
        <v>0</v>
      </c>
      <c r="F30" s="20">
        <f t="shared" si="2"/>
        <v>0</v>
      </c>
      <c r="G30" s="20">
        <f t="shared" si="2"/>
        <v>0</v>
      </c>
      <c r="H30" s="20">
        <f t="shared" si="2"/>
        <v>0</v>
      </c>
      <c r="I30" s="20">
        <f t="shared" si="2"/>
        <v>0</v>
      </c>
      <c r="J30" s="20">
        <f t="shared" si="2"/>
        <v>0</v>
      </c>
      <c r="K30" s="20">
        <f t="shared" si="2"/>
        <v>0</v>
      </c>
      <c r="L30" s="20">
        <f t="shared" si="2"/>
        <v>0</v>
      </c>
      <c r="M30" s="20">
        <f t="shared" si="2"/>
        <v>0</v>
      </c>
      <c r="N30" s="20">
        <f t="shared" si="2"/>
        <v>0</v>
      </c>
      <c r="O30" s="21">
        <f t="shared" si="3"/>
        <v>0</v>
      </c>
      <c r="P30" s="36">
        <v>0</v>
      </c>
      <c r="W30" s="17"/>
      <c r="X30" s="19"/>
      <c r="Y30" s="19"/>
      <c r="Z30" s="19"/>
      <c r="AA30" s="19"/>
      <c r="AB30" s="19"/>
      <c r="AC30" s="19"/>
      <c r="AD30" s="19"/>
      <c r="AE30" s="19"/>
      <c r="AF30" s="19"/>
      <c r="AG30" s="19"/>
      <c r="AH30" s="19"/>
      <c r="AI30" s="19"/>
    </row>
    <row r="31" spans="1:16" ht="12.75">
      <c r="A31" s="23" t="s">
        <v>4</v>
      </c>
      <c r="B31" s="71"/>
      <c r="C31" s="20"/>
      <c r="D31" s="20"/>
      <c r="E31" s="20"/>
      <c r="F31" s="20"/>
      <c r="G31" s="20"/>
      <c r="H31" s="20"/>
      <c r="I31" s="20"/>
      <c r="J31" s="20"/>
      <c r="K31" s="20"/>
      <c r="L31" s="20"/>
      <c r="M31" s="20"/>
      <c r="N31" s="20"/>
      <c r="O31" s="21"/>
      <c r="P31" s="20"/>
    </row>
    <row r="32" spans="1:35" ht="12.75">
      <c r="A32" s="19"/>
      <c r="B32" s="16" t="s">
        <v>94</v>
      </c>
      <c r="C32" s="20">
        <f aca="true" t="shared" si="5" ref="C32:N39">$P32/12</f>
        <v>0</v>
      </c>
      <c r="D32" s="20">
        <f t="shared" si="5"/>
        <v>0</v>
      </c>
      <c r="E32" s="20">
        <f t="shared" si="5"/>
        <v>0</v>
      </c>
      <c r="F32" s="20">
        <f t="shared" si="5"/>
        <v>0</v>
      </c>
      <c r="G32" s="20">
        <f t="shared" si="5"/>
        <v>0</v>
      </c>
      <c r="H32" s="20">
        <f t="shared" si="5"/>
        <v>0</v>
      </c>
      <c r="I32" s="20">
        <f t="shared" si="5"/>
        <v>0</v>
      </c>
      <c r="J32" s="20">
        <f t="shared" si="5"/>
        <v>0</v>
      </c>
      <c r="K32" s="20">
        <f t="shared" si="5"/>
        <v>0</v>
      </c>
      <c r="L32" s="20">
        <f t="shared" si="5"/>
        <v>0</v>
      </c>
      <c r="M32" s="20">
        <f t="shared" si="5"/>
        <v>0</v>
      </c>
      <c r="N32" s="20">
        <f t="shared" si="5"/>
        <v>0</v>
      </c>
      <c r="O32" s="21">
        <f>SUM(C32:N32)</f>
        <v>0</v>
      </c>
      <c r="P32" s="36">
        <v>0</v>
      </c>
      <c r="W32" s="17"/>
      <c r="X32" s="19"/>
      <c r="Y32" s="19"/>
      <c r="Z32" s="19"/>
      <c r="AA32" s="19"/>
      <c r="AB32" s="19"/>
      <c r="AC32" s="19"/>
      <c r="AD32" s="19"/>
      <c r="AE32" s="19"/>
      <c r="AF32" s="19"/>
      <c r="AG32" s="19"/>
      <c r="AH32" s="19"/>
      <c r="AI32" s="19"/>
    </row>
    <row r="33" spans="1:16" ht="12.75">
      <c r="A33" s="19"/>
      <c r="B33" s="1" t="s">
        <v>71</v>
      </c>
      <c r="C33" s="20">
        <f t="shared" si="5"/>
        <v>0</v>
      </c>
      <c r="D33" s="20">
        <f t="shared" si="5"/>
        <v>0</v>
      </c>
      <c r="E33" s="20">
        <f t="shared" si="5"/>
        <v>0</v>
      </c>
      <c r="F33" s="20">
        <f t="shared" si="5"/>
        <v>0</v>
      </c>
      <c r="G33" s="20">
        <f t="shared" si="5"/>
        <v>0</v>
      </c>
      <c r="H33" s="20">
        <f t="shared" si="5"/>
        <v>0</v>
      </c>
      <c r="I33" s="20">
        <f t="shared" si="5"/>
        <v>0</v>
      </c>
      <c r="J33" s="20">
        <f t="shared" si="5"/>
        <v>0</v>
      </c>
      <c r="K33" s="20">
        <f t="shared" si="5"/>
        <v>0</v>
      </c>
      <c r="L33" s="20">
        <f t="shared" si="5"/>
        <v>0</v>
      </c>
      <c r="M33" s="20">
        <f t="shared" si="5"/>
        <v>0</v>
      </c>
      <c r="N33" s="20">
        <f t="shared" si="5"/>
        <v>0</v>
      </c>
      <c r="O33" s="21">
        <f>SUM(C33:N33)</f>
        <v>0</v>
      </c>
      <c r="P33" s="36">
        <v>0</v>
      </c>
    </row>
    <row r="34" spans="1:16" ht="12.75">
      <c r="A34" s="19"/>
      <c r="B34" s="16" t="s">
        <v>61</v>
      </c>
      <c r="C34" s="20">
        <f t="shared" si="5"/>
        <v>0</v>
      </c>
      <c r="D34" s="20">
        <f t="shared" si="5"/>
        <v>0</v>
      </c>
      <c r="E34" s="20">
        <f t="shared" si="5"/>
        <v>0</v>
      </c>
      <c r="F34" s="20">
        <f t="shared" si="5"/>
        <v>0</v>
      </c>
      <c r="G34" s="20">
        <f t="shared" si="5"/>
        <v>0</v>
      </c>
      <c r="H34" s="20">
        <f t="shared" si="5"/>
        <v>0</v>
      </c>
      <c r="I34" s="20">
        <f t="shared" si="5"/>
        <v>0</v>
      </c>
      <c r="J34" s="20">
        <f t="shared" si="5"/>
        <v>0</v>
      </c>
      <c r="K34" s="20">
        <f t="shared" si="5"/>
        <v>0</v>
      </c>
      <c r="L34" s="20">
        <f t="shared" si="5"/>
        <v>0</v>
      </c>
      <c r="M34" s="20">
        <f t="shared" si="5"/>
        <v>0</v>
      </c>
      <c r="N34" s="20">
        <f t="shared" si="5"/>
        <v>0</v>
      </c>
      <c r="O34" s="21">
        <f>SUM(C34:N34)</f>
        <v>0</v>
      </c>
      <c r="P34" s="36">
        <v>0</v>
      </c>
    </row>
    <row r="35" spans="1:16" ht="12.75">
      <c r="A35" s="23" t="s">
        <v>5</v>
      </c>
      <c r="B35" s="71"/>
      <c r="C35" s="20"/>
      <c r="D35" s="20"/>
      <c r="E35" s="20"/>
      <c r="F35" s="20"/>
      <c r="G35" s="20"/>
      <c r="H35" s="20"/>
      <c r="I35" s="20"/>
      <c r="J35" s="20"/>
      <c r="K35" s="20"/>
      <c r="L35" s="20"/>
      <c r="M35" s="20"/>
      <c r="N35" s="20"/>
      <c r="O35" s="21"/>
      <c r="P35" s="20"/>
    </row>
    <row r="36" spans="1:16" ht="12.75">
      <c r="A36" s="19"/>
      <c r="B36" s="17" t="s">
        <v>6</v>
      </c>
      <c r="C36" s="20">
        <f t="shared" si="5"/>
        <v>0</v>
      </c>
      <c r="D36" s="20">
        <f t="shared" si="5"/>
        <v>0</v>
      </c>
      <c r="E36" s="20">
        <f t="shared" si="5"/>
        <v>0</v>
      </c>
      <c r="F36" s="20">
        <f t="shared" si="5"/>
        <v>0</v>
      </c>
      <c r="G36" s="20">
        <f t="shared" si="5"/>
        <v>0</v>
      </c>
      <c r="H36" s="20">
        <f t="shared" si="5"/>
        <v>0</v>
      </c>
      <c r="I36" s="20">
        <f t="shared" si="5"/>
        <v>0</v>
      </c>
      <c r="J36" s="20">
        <f t="shared" si="5"/>
        <v>0</v>
      </c>
      <c r="K36" s="20">
        <f t="shared" si="5"/>
        <v>0</v>
      </c>
      <c r="L36" s="20">
        <f t="shared" si="5"/>
        <v>0</v>
      </c>
      <c r="M36" s="20">
        <f t="shared" si="5"/>
        <v>0</v>
      </c>
      <c r="N36" s="20">
        <f t="shared" si="5"/>
        <v>0</v>
      </c>
      <c r="O36" s="21">
        <f>SUM(C36:N36)</f>
        <v>0</v>
      </c>
      <c r="P36" s="36">
        <v>0</v>
      </c>
    </row>
    <row r="37" spans="1:16" ht="12.75">
      <c r="A37" s="19"/>
      <c r="B37" s="17" t="s">
        <v>7</v>
      </c>
      <c r="C37" s="20">
        <f t="shared" si="5"/>
        <v>0</v>
      </c>
      <c r="D37" s="20">
        <f t="shared" si="5"/>
        <v>0</v>
      </c>
      <c r="E37" s="20">
        <f t="shared" si="5"/>
        <v>0</v>
      </c>
      <c r="F37" s="20">
        <f t="shared" si="5"/>
        <v>0</v>
      </c>
      <c r="G37" s="20">
        <f t="shared" si="5"/>
        <v>0</v>
      </c>
      <c r="H37" s="20">
        <f t="shared" si="5"/>
        <v>0</v>
      </c>
      <c r="I37" s="20">
        <f t="shared" si="5"/>
        <v>0</v>
      </c>
      <c r="J37" s="20">
        <f t="shared" si="5"/>
        <v>0</v>
      </c>
      <c r="K37" s="20">
        <f t="shared" si="5"/>
        <v>0</v>
      </c>
      <c r="L37" s="20">
        <f t="shared" si="5"/>
        <v>0</v>
      </c>
      <c r="M37" s="20">
        <f t="shared" si="5"/>
        <v>0</v>
      </c>
      <c r="N37" s="20">
        <f t="shared" si="5"/>
        <v>0</v>
      </c>
      <c r="O37" s="21">
        <f>SUM(C37:N37)</f>
        <v>0</v>
      </c>
      <c r="P37" s="36">
        <v>0</v>
      </c>
    </row>
    <row r="38" spans="1:16" ht="12.75">
      <c r="A38" s="19"/>
      <c r="B38" s="16" t="s">
        <v>61</v>
      </c>
      <c r="C38" s="20">
        <f t="shared" si="5"/>
        <v>0</v>
      </c>
      <c r="D38" s="20">
        <f t="shared" si="5"/>
        <v>0</v>
      </c>
      <c r="E38" s="20">
        <f t="shared" si="5"/>
        <v>0</v>
      </c>
      <c r="F38" s="20">
        <f t="shared" si="5"/>
        <v>0</v>
      </c>
      <c r="G38" s="20">
        <f t="shared" si="5"/>
        <v>0</v>
      </c>
      <c r="H38" s="20">
        <f t="shared" si="5"/>
        <v>0</v>
      </c>
      <c r="I38" s="20">
        <f t="shared" si="5"/>
        <v>0</v>
      </c>
      <c r="J38" s="20">
        <f t="shared" si="5"/>
        <v>0</v>
      </c>
      <c r="K38" s="20">
        <f t="shared" si="5"/>
        <v>0</v>
      </c>
      <c r="L38" s="20">
        <f t="shared" si="5"/>
        <v>0</v>
      </c>
      <c r="M38" s="20">
        <f t="shared" si="5"/>
        <v>0</v>
      </c>
      <c r="N38" s="20">
        <f t="shared" si="5"/>
        <v>0</v>
      </c>
      <c r="O38" s="21">
        <f>SUM(C38:N38)</f>
        <v>0</v>
      </c>
      <c r="P38" s="36">
        <v>0</v>
      </c>
    </row>
    <row r="39" spans="1:16" ht="12.75">
      <c r="A39" s="19"/>
      <c r="B39" s="16" t="s">
        <v>61</v>
      </c>
      <c r="C39" s="20">
        <f t="shared" si="5"/>
        <v>0</v>
      </c>
      <c r="D39" s="20">
        <f t="shared" si="5"/>
        <v>0</v>
      </c>
      <c r="E39" s="20">
        <f t="shared" si="5"/>
        <v>0</v>
      </c>
      <c r="F39" s="20">
        <f t="shared" si="5"/>
        <v>0</v>
      </c>
      <c r="G39" s="20">
        <f t="shared" si="5"/>
        <v>0</v>
      </c>
      <c r="H39" s="20">
        <f t="shared" si="5"/>
        <v>0</v>
      </c>
      <c r="I39" s="20">
        <f t="shared" si="5"/>
        <v>0</v>
      </c>
      <c r="J39" s="20">
        <f t="shared" si="5"/>
        <v>0</v>
      </c>
      <c r="K39" s="20">
        <f t="shared" si="5"/>
        <v>0</v>
      </c>
      <c r="L39" s="20">
        <f t="shared" si="5"/>
        <v>0</v>
      </c>
      <c r="M39" s="20">
        <f t="shared" si="5"/>
        <v>0</v>
      </c>
      <c r="N39" s="20">
        <f t="shared" si="5"/>
        <v>0</v>
      </c>
      <c r="O39" s="21">
        <f>SUM(C39:N39)</f>
        <v>0</v>
      </c>
      <c r="P39" s="36">
        <v>0</v>
      </c>
    </row>
    <row r="40" spans="1:16" ht="12.75">
      <c r="A40" s="23" t="s">
        <v>75</v>
      </c>
      <c r="C40" s="49">
        <f aca="true" t="shared" si="6" ref="C40:N40">SUM(C6,C12:C39)</f>
        <v>1</v>
      </c>
      <c r="D40" s="49">
        <f t="shared" si="6"/>
        <v>5.347496530553048E-11</v>
      </c>
      <c r="E40" s="49">
        <f t="shared" si="6"/>
        <v>3.0531133177191805E-16</v>
      </c>
      <c r="F40" s="49">
        <f t="shared" si="6"/>
        <v>2.5673907444456745E-16</v>
      </c>
      <c r="G40" s="49">
        <f t="shared" si="6"/>
        <v>0</v>
      </c>
      <c r="H40" s="49">
        <f t="shared" si="6"/>
        <v>1.3877787807814457E-16</v>
      </c>
      <c r="I40" s="49">
        <f t="shared" si="6"/>
        <v>1.8041124150158794E-16</v>
      </c>
      <c r="J40" s="49">
        <f t="shared" si="6"/>
        <v>5.551115123125783E-17</v>
      </c>
      <c r="K40" s="49">
        <f t="shared" si="6"/>
        <v>1.249000902703301E-16</v>
      </c>
      <c r="L40" s="49">
        <f t="shared" si="6"/>
        <v>-1.5265566588595902E-16</v>
      </c>
      <c r="M40" s="49">
        <f t="shared" si="6"/>
        <v>4.163336342344337E-17</v>
      </c>
      <c r="N40" s="49">
        <f t="shared" si="6"/>
        <v>2.636779683484747E-16</v>
      </c>
      <c r="O40" s="49">
        <f>SUM(P2,O12:O39)</f>
        <v>5.347480571097069E-11</v>
      </c>
      <c r="P40" s="20"/>
    </row>
    <row r="41" ht="12.75">
      <c r="P41" s="20"/>
    </row>
    <row r="42" spans="1:16" ht="12.75">
      <c r="A42" s="23" t="s">
        <v>8</v>
      </c>
      <c r="B42" s="71"/>
      <c r="C42" s="21"/>
      <c r="D42" s="21"/>
      <c r="E42" s="21"/>
      <c r="F42" s="21"/>
      <c r="G42" s="21"/>
      <c r="H42" s="21"/>
      <c r="I42" s="21"/>
      <c r="J42" s="21"/>
      <c r="K42" s="21"/>
      <c r="L42" s="21"/>
      <c r="M42" s="21"/>
      <c r="N42" s="21"/>
      <c r="O42" s="21"/>
      <c r="P42" s="20"/>
    </row>
    <row r="43" spans="1:16" ht="12.75">
      <c r="A43" s="17"/>
      <c r="B43" s="16" t="s">
        <v>124</v>
      </c>
      <c r="C43" s="20">
        <f aca="true" t="shared" si="7" ref="C43:N52">$P43/12</f>
        <v>0</v>
      </c>
      <c r="D43" s="20">
        <f t="shared" si="7"/>
        <v>0</v>
      </c>
      <c r="E43" s="20">
        <f t="shared" si="7"/>
        <v>0</v>
      </c>
      <c r="F43" s="20">
        <f t="shared" si="7"/>
        <v>0</v>
      </c>
      <c r="G43" s="20">
        <f t="shared" si="7"/>
        <v>0</v>
      </c>
      <c r="H43" s="20">
        <f t="shared" si="7"/>
        <v>0</v>
      </c>
      <c r="I43" s="20">
        <f t="shared" si="7"/>
        <v>0</v>
      </c>
      <c r="J43" s="20">
        <f t="shared" si="7"/>
        <v>0</v>
      </c>
      <c r="K43" s="20">
        <f t="shared" si="7"/>
        <v>0</v>
      </c>
      <c r="L43" s="20">
        <f t="shared" si="7"/>
        <v>0</v>
      </c>
      <c r="M43" s="20">
        <f t="shared" si="7"/>
        <v>0</v>
      </c>
      <c r="N43" s="20">
        <f t="shared" si="7"/>
        <v>0</v>
      </c>
      <c r="O43" s="21">
        <f aca="true" t="shared" si="8" ref="O43:O74">SUM(C43:N43)</f>
        <v>0</v>
      </c>
      <c r="P43" s="36">
        <v>0</v>
      </c>
    </row>
    <row r="44" spans="1:16" ht="12.75">
      <c r="A44" s="17"/>
      <c r="B44" s="16" t="s">
        <v>125</v>
      </c>
      <c r="C44" s="20">
        <f t="shared" si="7"/>
        <v>0</v>
      </c>
      <c r="D44" s="20">
        <f t="shared" si="7"/>
        <v>0</v>
      </c>
      <c r="E44" s="20">
        <f t="shared" si="7"/>
        <v>0</v>
      </c>
      <c r="F44" s="20">
        <f t="shared" si="7"/>
        <v>0</v>
      </c>
      <c r="G44" s="20">
        <f t="shared" si="7"/>
        <v>0</v>
      </c>
      <c r="H44" s="20">
        <f t="shared" si="7"/>
        <v>0</v>
      </c>
      <c r="I44" s="20">
        <f t="shared" si="7"/>
        <v>0</v>
      </c>
      <c r="J44" s="20">
        <f t="shared" si="7"/>
        <v>0</v>
      </c>
      <c r="K44" s="20">
        <f t="shared" si="7"/>
        <v>0</v>
      </c>
      <c r="L44" s="20">
        <f t="shared" si="7"/>
        <v>0</v>
      </c>
      <c r="M44" s="20">
        <f t="shared" si="7"/>
        <v>0</v>
      </c>
      <c r="N44" s="20">
        <f t="shared" si="7"/>
        <v>0</v>
      </c>
      <c r="O44" s="21">
        <f t="shared" si="8"/>
        <v>0</v>
      </c>
      <c r="P44" s="36">
        <v>0</v>
      </c>
    </row>
    <row r="45" spans="1:16" ht="12.75">
      <c r="A45" s="17"/>
      <c r="B45" s="16" t="s">
        <v>126</v>
      </c>
      <c r="C45" s="20">
        <f t="shared" si="7"/>
        <v>0</v>
      </c>
      <c r="D45" s="20">
        <f t="shared" si="7"/>
        <v>0</v>
      </c>
      <c r="E45" s="20">
        <f t="shared" si="7"/>
        <v>0</v>
      </c>
      <c r="F45" s="20">
        <f t="shared" si="7"/>
        <v>0</v>
      </c>
      <c r="G45" s="20">
        <f t="shared" si="7"/>
        <v>0</v>
      </c>
      <c r="H45" s="20">
        <f t="shared" si="7"/>
        <v>0</v>
      </c>
      <c r="I45" s="20">
        <f t="shared" si="7"/>
        <v>0</v>
      </c>
      <c r="J45" s="20">
        <f t="shared" si="7"/>
        <v>0</v>
      </c>
      <c r="K45" s="20">
        <f t="shared" si="7"/>
        <v>0</v>
      </c>
      <c r="L45" s="20">
        <f t="shared" si="7"/>
        <v>0</v>
      </c>
      <c r="M45" s="20">
        <f t="shared" si="7"/>
        <v>0</v>
      </c>
      <c r="N45" s="20">
        <f t="shared" si="7"/>
        <v>0</v>
      </c>
      <c r="O45" s="21">
        <f t="shared" si="8"/>
        <v>0</v>
      </c>
      <c r="P45" s="36">
        <v>0</v>
      </c>
    </row>
    <row r="46" spans="1:16" ht="12.75">
      <c r="A46" s="17"/>
      <c r="B46" s="16" t="s">
        <v>127</v>
      </c>
      <c r="C46" s="20">
        <f t="shared" si="7"/>
        <v>0</v>
      </c>
      <c r="D46" s="20">
        <f t="shared" si="7"/>
        <v>0</v>
      </c>
      <c r="E46" s="20">
        <f t="shared" si="7"/>
        <v>0</v>
      </c>
      <c r="F46" s="20">
        <f t="shared" si="7"/>
        <v>0</v>
      </c>
      <c r="G46" s="20">
        <f t="shared" si="7"/>
        <v>0</v>
      </c>
      <c r="H46" s="20">
        <f t="shared" si="7"/>
        <v>0</v>
      </c>
      <c r="I46" s="20">
        <f t="shared" si="7"/>
        <v>0</v>
      </c>
      <c r="J46" s="20">
        <f t="shared" si="7"/>
        <v>0</v>
      </c>
      <c r="K46" s="20">
        <f t="shared" si="7"/>
        <v>0</v>
      </c>
      <c r="L46" s="20">
        <f t="shared" si="7"/>
        <v>0</v>
      </c>
      <c r="M46" s="20">
        <f t="shared" si="7"/>
        <v>0</v>
      </c>
      <c r="N46" s="20">
        <f t="shared" si="7"/>
        <v>0</v>
      </c>
      <c r="O46" s="21">
        <f t="shared" si="8"/>
        <v>0</v>
      </c>
      <c r="P46" s="36">
        <v>0</v>
      </c>
    </row>
    <row r="47" spans="1:16" ht="12.75">
      <c r="A47" s="17"/>
      <c r="B47" s="16" t="s">
        <v>128</v>
      </c>
      <c r="C47" s="20">
        <f t="shared" si="7"/>
        <v>0</v>
      </c>
      <c r="D47" s="20">
        <f t="shared" si="7"/>
        <v>0</v>
      </c>
      <c r="E47" s="20">
        <f t="shared" si="7"/>
        <v>0</v>
      </c>
      <c r="F47" s="20">
        <f t="shared" si="7"/>
        <v>0</v>
      </c>
      <c r="G47" s="20">
        <f t="shared" si="7"/>
        <v>0</v>
      </c>
      <c r="H47" s="20">
        <f t="shared" si="7"/>
        <v>0</v>
      </c>
      <c r="I47" s="20">
        <f t="shared" si="7"/>
        <v>0</v>
      </c>
      <c r="J47" s="20">
        <f t="shared" si="7"/>
        <v>0</v>
      </c>
      <c r="K47" s="20">
        <f t="shared" si="7"/>
        <v>0</v>
      </c>
      <c r="L47" s="20">
        <f t="shared" si="7"/>
        <v>0</v>
      </c>
      <c r="M47" s="20">
        <f t="shared" si="7"/>
        <v>0</v>
      </c>
      <c r="N47" s="20">
        <f t="shared" si="7"/>
        <v>0</v>
      </c>
      <c r="O47" s="21">
        <f t="shared" si="8"/>
        <v>0</v>
      </c>
      <c r="P47" s="36">
        <v>0</v>
      </c>
    </row>
    <row r="48" spans="1:16" ht="12.75">
      <c r="A48" s="17"/>
      <c r="B48" s="16" t="s">
        <v>129</v>
      </c>
      <c r="C48" s="20">
        <f t="shared" si="7"/>
        <v>0</v>
      </c>
      <c r="D48" s="20">
        <f t="shared" si="7"/>
        <v>0</v>
      </c>
      <c r="E48" s="20">
        <f t="shared" si="7"/>
        <v>0</v>
      </c>
      <c r="F48" s="20">
        <f t="shared" si="7"/>
        <v>0</v>
      </c>
      <c r="G48" s="20">
        <f t="shared" si="7"/>
        <v>0</v>
      </c>
      <c r="H48" s="20">
        <f t="shared" si="7"/>
        <v>0</v>
      </c>
      <c r="I48" s="20">
        <f t="shared" si="7"/>
        <v>0</v>
      </c>
      <c r="J48" s="20">
        <f t="shared" si="7"/>
        <v>0</v>
      </c>
      <c r="K48" s="20">
        <f t="shared" si="7"/>
        <v>0</v>
      </c>
      <c r="L48" s="20">
        <f t="shared" si="7"/>
        <v>0</v>
      </c>
      <c r="M48" s="20">
        <f t="shared" si="7"/>
        <v>0</v>
      </c>
      <c r="N48" s="20">
        <f t="shared" si="7"/>
        <v>0</v>
      </c>
      <c r="O48" s="21">
        <f t="shared" si="8"/>
        <v>0</v>
      </c>
      <c r="P48" s="36">
        <v>0</v>
      </c>
    </row>
    <row r="49" spans="1:16" ht="12.75">
      <c r="A49" s="17"/>
      <c r="B49" s="16" t="s">
        <v>130</v>
      </c>
      <c r="C49" s="20">
        <f t="shared" si="7"/>
        <v>0</v>
      </c>
      <c r="D49" s="20">
        <f t="shared" si="7"/>
        <v>0</v>
      </c>
      <c r="E49" s="20">
        <f t="shared" si="7"/>
        <v>0</v>
      </c>
      <c r="F49" s="20">
        <f t="shared" si="7"/>
        <v>0</v>
      </c>
      <c r="G49" s="20">
        <f t="shared" si="7"/>
        <v>0</v>
      </c>
      <c r="H49" s="20">
        <f t="shared" si="7"/>
        <v>0</v>
      </c>
      <c r="I49" s="20">
        <f t="shared" si="7"/>
        <v>0</v>
      </c>
      <c r="J49" s="20">
        <f t="shared" si="7"/>
        <v>0</v>
      </c>
      <c r="K49" s="20">
        <f t="shared" si="7"/>
        <v>0</v>
      </c>
      <c r="L49" s="20">
        <f t="shared" si="7"/>
        <v>0</v>
      </c>
      <c r="M49" s="20">
        <f t="shared" si="7"/>
        <v>0</v>
      </c>
      <c r="N49" s="20">
        <f t="shared" si="7"/>
        <v>0</v>
      </c>
      <c r="O49" s="21">
        <f t="shared" si="8"/>
        <v>0</v>
      </c>
      <c r="P49" s="36">
        <v>0</v>
      </c>
    </row>
    <row r="50" spans="1:16" ht="12.75">
      <c r="A50" s="17"/>
      <c r="B50" s="16" t="s">
        <v>131</v>
      </c>
      <c r="C50" s="20">
        <f t="shared" si="7"/>
        <v>0</v>
      </c>
      <c r="D50" s="20">
        <f t="shared" si="7"/>
        <v>0</v>
      </c>
      <c r="E50" s="20">
        <f t="shared" si="7"/>
        <v>0</v>
      </c>
      <c r="F50" s="20">
        <f t="shared" si="7"/>
        <v>0</v>
      </c>
      <c r="G50" s="20">
        <f t="shared" si="7"/>
        <v>0</v>
      </c>
      <c r="H50" s="20">
        <f t="shared" si="7"/>
        <v>0</v>
      </c>
      <c r="I50" s="20">
        <f t="shared" si="7"/>
        <v>0</v>
      </c>
      <c r="J50" s="20">
        <f t="shared" si="7"/>
        <v>0</v>
      </c>
      <c r="K50" s="20">
        <f t="shared" si="7"/>
        <v>0</v>
      </c>
      <c r="L50" s="20">
        <f t="shared" si="7"/>
        <v>0</v>
      </c>
      <c r="M50" s="20">
        <f t="shared" si="7"/>
        <v>0</v>
      </c>
      <c r="N50" s="20">
        <f t="shared" si="7"/>
        <v>0</v>
      </c>
      <c r="O50" s="21">
        <f t="shared" si="8"/>
        <v>0</v>
      </c>
      <c r="P50" s="36">
        <v>0</v>
      </c>
    </row>
    <row r="51" spans="1:16" ht="12.75">
      <c r="A51" s="17"/>
      <c r="B51" s="16" t="s">
        <v>132</v>
      </c>
      <c r="C51" s="20">
        <f t="shared" si="7"/>
        <v>0</v>
      </c>
      <c r="D51" s="20">
        <f t="shared" si="7"/>
        <v>0</v>
      </c>
      <c r="E51" s="20">
        <f t="shared" si="7"/>
        <v>0</v>
      </c>
      <c r="F51" s="20">
        <f t="shared" si="7"/>
        <v>0</v>
      </c>
      <c r="G51" s="20">
        <f t="shared" si="7"/>
        <v>0</v>
      </c>
      <c r="H51" s="20">
        <f t="shared" si="7"/>
        <v>0</v>
      </c>
      <c r="I51" s="20">
        <f t="shared" si="7"/>
        <v>0</v>
      </c>
      <c r="J51" s="20">
        <f t="shared" si="7"/>
        <v>0</v>
      </c>
      <c r="K51" s="20">
        <f t="shared" si="7"/>
        <v>0</v>
      </c>
      <c r="L51" s="20">
        <f t="shared" si="7"/>
        <v>0</v>
      </c>
      <c r="M51" s="20">
        <f t="shared" si="7"/>
        <v>0</v>
      </c>
      <c r="N51" s="20">
        <f t="shared" si="7"/>
        <v>0</v>
      </c>
      <c r="O51" s="21">
        <f t="shared" si="8"/>
        <v>0</v>
      </c>
      <c r="P51" s="36">
        <v>0</v>
      </c>
    </row>
    <row r="52" spans="1:23" ht="12.75">
      <c r="A52" s="17"/>
      <c r="B52" s="16" t="s">
        <v>133</v>
      </c>
      <c r="C52" s="20">
        <f t="shared" si="7"/>
        <v>0</v>
      </c>
      <c r="D52" s="20">
        <f t="shared" si="7"/>
        <v>0</v>
      </c>
      <c r="E52" s="20">
        <f t="shared" si="7"/>
        <v>0</v>
      </c>
      <c r="F52" s="20">
        <f t="shared" si="7"/>
        <v>0</v>
      </c>
      <c r="G52" s="20">
        <f t="shared" si="7"/>
        <v>0</v>
      </c>
      <c r="H52" s="20">
        <f t="shared" si="7"/>
        <v>0</v>
      </c>
      <c r="I52" s="20">
        <f t="shared" si="7"/>
        <v>0</v>
      </c>
      <c r="J52" s="20">
        <f t="shared" si="7"/>
        <v>0</v>
      </c>
      <c r="K52" s="20">
        <f t="shared" si="7"/>
        <v>0</v>
      </c>
      <c r="L52" s="20">
        <f t="shared" si="7"/>
        <v>0</v>
      </c>
      <c r="M52" s="20">
        <f t="shared" si="7"/>
        <v>0</v>
      </c>
      <c r="N52" s="20">
        <f t="shared" si="7"/>
        <v>0</v>
      </c>
      <c r="O52" s="21">
        <f t="shared" si="8"/>
        <v>0</v>
      </c>
      <c r="P52" s="36">
        <v>0</v>
      </c>
      <c r="Q52" s="20"/>
      <c r="R52" s="20"/>
      <c r="S52" s="20"/>
      <c r="T52" s="20"/>
      <c r="U52" s="20"/>
      <c r="V52" s="20"/>
      <c r="W52" s="20"/>
    </row>
    <row r="53" spans="1:16" ht="12.75">
      <c r="A53" s="17"/>
      <c r="B53" s="16" t="s">
        <v>134</v>
      </c>
      <c r="C53" s="20">
        <f aca="true" t="shared" si="9" ref="C53:N63">$P53/12</f>
        <v>0</v>
      </c>
      <c r="D53" s="20">
        <f t="shared" si="9"/>
        <v>0</v>
      </c>
      <c r="E53" s="20">
        <f t="shared" si="9"/>
        <v>0</v>
      </c>
      <c r="F53" s="20">
        <f t="shared" si="9"/>
        <v>0</v>
      </c>
      <c r="G53" s="20">
        <f t="shared" si="9"/>
        <v>0</v>
      </c>
      <c r="H53" s="20">
        <f t="shared" si="9"/>
        <v>0</v>
      </c>
      <c r="I53" s="20">
        <f t="shared" si="9"/>
        <v>0</v>
      </c>
      <c r="J53" s="20">
        <f t="shared" si="9"/>
        <v>0</v>
      </c>
      <c r="K53" s="20">
        <f t="shared" si="9"/>
        <v>0</v>
      </c>
      <c r="L53" s="20">
        <f t="shared" si="9"/>
        <v>0</v>
      </c>
      <c r="M53" s="20">
        <f t="shared" si="9"/>
        <v>0</v>
      </c>
      <c r="N53" s="20">
        <f t="shared" si="9"/>
        <v>0</v>
      </c>
      <c r="O53" s="21">
        <f t="shared" si="8"/>
        <v>0</v>
      </c>
      <c r="P53" s="36">
        <v>0</v>
      </c>
    </row>
    <row r="54" spans="1:16" ht="12.75">
      <c r="A54" s="17"/>
      <c r="B54" s="16" t="s">
        <v>180</v>
      </c>
      <c r="C54" s="20">
        <f t="shared" si="9"/>
        <v>0</v>
      </c>
      <c r="D54" s="20">
        <f t="shared" si="9"/>
        <v>0</v>
      </c>
      <c r="E54" s="20">
        <f t="shared" si="9"/>
        <v>0</v>
      </c>
      <c r="F54" s="20">
        <f t="shared" si="9"/>
        <v>0</v>
      </c>
      <c r="G54" s="20">
        <f t="shared" si="9"/>
        <v>0</v>
      </c>
      <c r="H54" s="20">
        <f t="shared" si="9"/>
        <v>0</v>
      </c>
      <c r="I54" s="20">
        <f t="shared" si="9"/>
        <v>0</v>
      </c>
      <c r="J54" s="20">
        <f t="shared" si="9"/>
        <v>0</v>
      </c>
      <c r="K54" s="20">
        <f t="shared" si="9"/>
        <v>0</v>
      </c>
      <c r="L54" s="20">
        <f t="shared" si="9"/>
        <v>0</v>
      </c>
      <c r="M54" s="20">
        <f t="shared" si="9"/>
        <v>0</v>
      </c>
      <c r="N54" s="20">
        <f t="shared" si="9"/>
        <v>0</v>
      </c>
      <c r="O54" s="21">
        <f t="shared" si="8"/>
        <v>0</v>
      </c>
      <c r="P54" s="36">
        <v>0</v>
      </c>
    </row>
    <row r="55" spans="1:16" ht="12.75">
      <c r="A55" s="17"/>
      <c r="B55" s="16" t="s">
        <v>135</v>
      </c>
      <c r="C55" s="20">
        <f t="shared" si="9"/>
        <v>0</v>
      </c>
      <c r="D55" s="20">
        <f t="shared" si="9"/>
        <v>0</v>
      </c>
      <c r="E55" s="20">
        <f t="shared" si="9"/>
        <v>0</v>
      </c>
      <c r="F55" s="20">
        <f t="shared" si="9"/>
        <v>0</v>
      </c>
      <c r="G55" s="20">
        <f t="shared" si="9"/>
        <v>0</v>
      </c>
      <c r="H55" s="20">
        <f t="shared" si="9"/>
        <v>0</v>
      </c>
      <c r="I55" s="20">
        <f t="shared" si="9"/>
        <v>0</v>
      </c>
      <c r="J55" s="20">
        <f t="shared" si="9"/>
        <v>0</v>
      </c>
      <c r="K55" s="20">
        <f t="shared" si="9"/>
        <v>0</v>
      </c>
      <c r="L55" s="20">
        <f t="shared" si="9"/>
        <v>0</v>
      </c>
      <c r="M55" s="20">
        <f t="shared" si="9"/>
        <v>0</v>
      </c>
      <c r="N55" s="20">
        <f t="shared" si="9"/>
        <v>0</v>
      </c>
      <c r="O55" s="21">
        <f t="shared" si="8"/>
        <v>0</v>
      </c>
      <c r="P55" s="36">
        <v>0</v>
      </c>
    </row>
    <row r="56" spans="1:16" ht="12.75">
      <c r="A56" s="17"/>
      <c r="B56" s="16" t="s">
        <v>136</v>
      </c>
      <c r="C56" s="20">
        <f t="shared" si="9"/>
        <v>0</v>
      </c>
      <c r="D56" s="20">
        <f t="shared" si="9"/>
        <v>0</v>
      </c>
      <c r="E56" s="20">
        <f t="shared" si="9"/>
        <v>0</v>
      </c>
      <c r="F56" s="20">
        <f t="shared" si="9"/>
        <v>0</v>
      </c>
      <c r="G56" s="20">
        <f t="shared" si="9"/>
        <v>0</v>
      </c>
      <c r="H56" s="20">
        <f t="shared" si="9"/>
        <v>0</v>
      </c>
      <c r="I56" s="20">
        <f t="shared" si="9"/>
        <v>0</v>
      </c>
      <c r="J56" s="20">
        <f t="shared" si="9"/>
        <v>0</v>
      </c>
      <c r="K56" s="20">
        <f t="shared" si="9"/>
        <v>0</v>
      </c>
      <c r="L56" s="20">
        <f t="shared" si="9"/>
        <v>0</v>
      </c>
      <c r="M56" s="20">
        <f t="shared" si="9"/>
        <v>0</v>
      </c>
      <c r="N56" s="20">
        <f t="shared" si="9"/>
        <v>0</v>
      </c>
      <c r="O56" s="21">
        <f t="shared" si="8"/>
        <v>0</v>
      </c>
      <c r="P56" s="36">
        <v>0</v>
      </c>
    </row>
    <row r="57" spans="1:16" ht="12.75">
      <c r="A57" s="17"/>
      <c r="B57" s="16" t="s">
        <v>137</v>
      </c>
      <c r="C57" s="20">
        <f t="shared" si="9"/>
        <v>0</v>
      </c>
      <c r="D57" s="20">
        <f t="shared" si="9"/>
        <v>0</v>
      </c>
      <c r="E57" s="20">
        <f t="shared" si="9"/>
        <v>0</v>
      </c>
      <c r="F57" s="20">
        <f t="shared" si="9"/>
        <v>0</v>
      </c>
      <c r="G57" s="20">
        <f t="shared" si="9"/>
        <v>0</v>
      </c>
      <c r="H57" s="20">
        <f t="shared" si="9"/>
        <v>0</v>
      </c>
      <c r="I57" s="20">
        <f t="shared" si="9"/>
        <v>0</v>
      </c>
      <c r="J57" s="20">
        <f t="shared" si="9"/>
        <v>0</v>
      </c>
      <c r="K57" s="20">
        <f t="shared" si="9"/>
        <v>0</v>
      </c>
      <c r="L57" s="20">
        <f t="shared" si="9"/>
        <v>0</v>
      </c>
      <c r="M57" s="20">
        <f t="shared" si="9"/>
        <v>0</v>
      </c>
      <c r="N57" s="20">
        <f t="shared" si="9"/>
        <v>0</v>
      </c>
      <c r="O57" s="21">
        <f t="shared" si="8"/>
        <v>0</v>
      </c>
      <c r="P57" s="36">
        <v>0</v>
      </c>
    </row>
    <row r="58" spans="1:16" ht="12.75">
      <c r="A58" s="17"/>
      <c r="B58" s="16" t="s">
        <v>138</v>
      </c>
      <c r="C58" s="20">
        <f t="shared" si="9"/>
        <v>0</v>
      </c>
      <c r="D58" s="20">
        <f t="shared" si="9"/>
        <v>0</v>
      </c>
      <c r="E58" s="20">
        <f t="shared" si="9"/>
        <v>0</v>
      </c>
      <c r="F58" s="20">
        <f t="shared" si="9"/>
        <v>0</v>
      </c>
      <c r="G58" s="20">
        <f t="shared" si="9"/>
        <v>0</v>
      </c>
      <c r="H58" s="20">
        <f t="shared" si="9"/>
        <v>0</v>
      </c>
      <c r="I58" s="20">
        <f t="shared" si="9"/>
        <v>0</v>
      </c>
      <c r="J58" s="20">
        <f t="shared" si="9"/>
        <v>0</v>
      </c>
      <c r="K58" s="20">
        <f t="shared" si="9"/>
        <v>0</v>
      </c>
      <c r="L58" s="20">
        <f t="shared" si="9"/>
        <v>0</v>
      </c>
      <c r="M58" s="20">
        <f t="shared" si="9"/>
        <v>0</v>
      </c>
      <c r="N58" s="20">
        <f t="shared" si="9"/>
        <v>0</v>
      </c>
      <c r="O58" s="21">
        <f t="shared" si="8"/>
        <v>0</v>
      </c>
      <c r="P58" s="36">
        <v>0</v>
      </c>
    </row>
    <row r="59" spans="1:16" ht="12.75">
      <c r="A59" s="17"/>
      <c r="B59" s="16" t="s">
        <v>139</v>
      </c>
      <c r="C59" s="20">
        <f t="shared" si="9"/>
        <v>0</v>
      </c>
      <c r="D59" s="20">
        <f t="shared" si="9"/>
        <v>0</v>
      </c>
      <c r="E59" s="20">
        <f t="shared" si="9"/>
        <v>0</v>
      </c>
      <c r="F59" s="20">
        <f t="shared" si="9"/>
        <v>0</v>
      </c>
      <c r="G59" s="20">
        <f t="shared" si="9"/>
        <v>0</v>
      </c>
      <c r="H59" s="20">
        <f t="shared" si="9"/>
        <v>0</v>
      </c>
      <c r="I59" s="20">
        <f t="shared" si="9"/>
        <v>0</v>
      </c>
      <c r="J59" s="20">
        <f t="shared" si="9"/>
        <v>0</v>
      </c>
      <c r="K59" s="20">
        <f t="shared" si="9"/>
        <v>0</v>
      </c>
      <c r="L59" s="20">
        <f t="shared" si="9"/>
        <v>0</v>
      </c>
      <c r="M59" s="20">
        <f t="shared" si="9"/>
        <v>0</v>
      </c>
      <c r="N59" s="20">
        <f t="shared" si="9"/>
        <v>0</v>
      </c>
      <c r="O59" s="21">
        <f t="shared" si="8"/>
        <v>0</v>
      </c>
      <c r="P59" s="36">
        <v>0</v>
      </c>
    </row>
    <row r="60" spans="1:16" ht="12.75">
      <c r="A60" s="17"/>
      <c r="B60" s="16" t="s">
        <v>140</v>
      </c>
      <c r="C60" s="20">
        <f t="shared" si="9"/>
        <v>0</v>
      </c>
      <c r="D60" s="20">
        <f t="shared" si="9"/>
        <v>0</v>
      </c>
      <c r="E60" s="20">
        <f t="shared" si="9"/>
        <v>0</v>
      </c>
      <c r="F60" s="20">
        <f t="shared" si="9"/>
        <v>0</v>
      </c>
      <c r="G60" s="20">
        <f t="shared" si="9"/>
        <v>0</v>
      </c>
      <c r="H60" s="20">
        <f t="shared" si="9"/>
        <v>0</v>
      </c>
      <c r="I60" s="20">
        <f t="shared" si="9"/>
        <v>0</v>
      </c>
      <c r="J60" s="20">
        <f t="shared" si="9"/>
        <v>0</v>
      </c>
      <c r="K60" s="20">
        <f t="shared" si="9"/>
        <v>0</v>
      </c>
      <c r="L60" s="20">
        <f t="shared" si="9"/>
        <v>0</v>
      </c>
      <c r="M60" s="20">
        <f t="shared" si="9"/>
        <v>0</v>
      </c>
      <c r="N60" s="20">
        <f t="shared" si="9"/>
        <v>0</v>
      </c>
      <c r="O60" s="21">
        <f t="shared" si="8"/>
        <v>0</v>
      </c>
      <c r="P60" s="36">
        <v>0</v>
      </c>
    </row>
    <row r="61" spans="1:16" ht="12.75">
      <c r="A61" s="17"/>
      <c r="B61" s="16" t="s">
        <v>141</v>
      </c>
      <c r="C61" s="20">
        <f t="shared" si="9"/>
        <v>0</v>
      </c>
      <c r="D61" s="20">
        <f t="shared" si="9"/>
        <v>0</v>
      </c>
      <c r="E61" s="20">
        <f t="shared" si="9"/>
        <v>0</v>
      </c>
      <c r="F61" s="20">
        <f t="shared" si="9"/>
        <v>0</v>
      </c>
      <c r="G61" s="20">
        <f t="shared" si="9"/>
        <v>0</v>
      </c>
      <c r="H61" s="20">
        <f t="shared" si="9"/>
        <v>0</v>
      </c>
      <c r="I61" s="20">
        <f t="shared" si="9"/>
        <v>0</v>
      </c>
      <c r="J61" s="20">
        <f t="shared" si="9"/>
        <v>0</v>
      </c>
      <c r="K61" s="20">
        <f t="shared" si="9"/>
        <v>0</v>
      </c>
      <c r="L61" s="20">
        <f t="shared" si="9"/>
        <v>0</v>
      </c>
      <c r="M61" s="20">
        <f t="shared" si="9"/>
        <v>0</v>
      </c>
      <c r="N61" s="20">
        <f t="shared" si="9"/>
        <v>0</v>
      </c>
      <c r="O61" s="21">
        <f t="shared" si="8"/>
        <v>0</v>
      </c>
      <c r="P61" s="36">
        <v>0</v>
      </c>
    </row>
    <row r="62" spans="1:16" ht="12.75">
      <c r="A62" s="17"/>
      <c r="B62" s="16" t="s">
        <v>106</v>
      </c>
      <c r="C62" s="20">
        <f t="shared" si="9"/>
        <v>0</v>
      </c>
      <c r="D62" s="20">
        <f t="shared" si="9"/>
        <v>0</v>
      </c>
      <c r="E62" s="20">
        <f t="shared" si="9"/>
        <v>0</v>
      </c>
      <c r="F62" s="20">
        <f t="shared" si="9"/>
        <v>0</v>
      </c>
      <c r="G62" s="20">
        <f t="shared" si="9"/>
        <v>0</v>
      </c>
      <c r="H62" s="20">
        <f t="shared" si="9"/>
        <v>0</v>
      </c>
      <c r="I62" s="20">
        <f t="shared" si="9"/>
        <v>0</v>
      </c>
      <c r="J62" s="20">
        <f t="shared" si="9"/>
        <v>0</v>
      </c>
      <c r="K62" s="20">
        <f t="shared" si="9"/>
        <v>0</v>
      </c>
      <c r="L62" s="20">
        <f t="shared" si="9"/>
        <v>0</v>
      </c>
      <c r="M62" s="20">
        <f t="shared" si="9"/>
        <v>0</v>
      </c>
      <c r="N62" s="20">
        <f t="shared" si="9"/>
        <v>0</v>
      </c>
      <c r="O62" s="21">
        <f t="shared" si="8"/>
        <v>0</v>
      </c>
      <c r="P62" s="36">
        <v>0</v>
      </c>
    </row>
    <row r="63" spans="1:16" ht="12.75">
      <c r="A63" s="17"/>
      <c r="B63" s="16" t="s">
        <v>105</v>
      </c>
      <c r="C63" s="20">
        <f t="shared" si="9"/>
        <v>0</v>
      </c>
      <c r="D63" s="20">
        <f t="shared" si="9"/>
        <v>0</v>
      </c>
      <c r="E63" s="20">
        <f t="shared" si="9"/>
        <v>0</v>
      </c>
      <c r="F63" s="20">
        <f t="shared" si="9"/>
        <v>0</v>
      </c>
      <c r="G63" s="20">
        <f t="shared" si="9"/>
        <v>0</v>
      </c>
      <c r="H63" s="20">
        <f t="shared" si="9"/>
        <v>0</v>
      </c>
      <c r="I63" s="20">
        <f t="shared" si="9"/>
        <v>0</v>
      </c>
      <c r="J63" s="20">
        <f t="shared" si="9"/>
        <v>0</v>
      </c>
      <c r="K63" s="20">
        <f t="shared" si="9"/>
        <v>0</v>
      </c>
      <c r="L63" s="20">
        <f t="shared" si="9"/>
        <v>0</v>
      </c>
      <c r="M63" s="20">
        <f t="shared" si="9"/>
        <v>0</v>
      </c>
      <c r="N63" s="20">
        <f t="shared" si="9"/>
        <v>0</v>
      </c>
      <c r="O63" s="21">
        <f t="shared" si="8"/>
        <v>0</v>
      </c>
      <c r="P63" s="36">
        <v>0</v>
      </c>
    </row>
    <row r="64" spans="1:16" ht="12.75">
      <c r="A64" s="17"/>
      <c r="B64" s="16" t="s">
        <v>107</v>
      </c>
      <c r="C64" s="20">
        <f>$P64/12</f>
        <v>0</v>
      </c>
      <c r="D64" s="20">
        <f>$P64/12</f>
        <v>0</v>
      </c>
      <c r="E64" s="20">
        <f>$P64/12</f>
        <v>0</v>
      </c>
      <c r="F64" s="20">
        <f aca="true" t="shared" si="10" ref="C64:N85">$P64/12</f>
        <v>0</v>
      </c>
      <c r="G64" s="20">
        <f t="shared" si="10"/>
        <v>0</v>
      </c>
      <c r="H64" s="20">
        <f t="shared" si="10"/>
        <v>0</v>
      </c>
      <c r="I64" s="20">
        <f t="shared" si="10"/>
        <v>0</v>
      </c>
      <c r="J64" s="20">
        <f t="shared" si="10"/>
        <v>0</v>
      </c>
      <c r="K64" s="20">
        <f t="shared" si="10"/>
        <v>0</v>
      </c>
      <c r="L64" s="20">
        <f t="shared" si="10"/>
        <v>0</v>
      </c>
      <c r="M64" s="20">
        <f t="shared" si="10"/>
        <v>0</v>
      </c>
      <c r="N64" s="20">
        <f t="shared" si="10"/>
        <v>0</v>
      </c>
      <c r="O64" s="21">
        <f t="shared" si="8"/>
        <v>0</v>
      </c>
      <c r="P64" s="36">
        <v>0</v>
      </c>
    </row>
    <row r="65" spans="1:16" ht="12.75">
      <c r="A65" s="17"/>
      <c r="B65" s="61" t="s">
        <v>164</v>
      </c>
      <c r="C65" s="20">
        <f t="shared" si="10"/>
        <v>0</v>
      </c>
      <c r="D65" s="20">
        <f t="shared" si="10"/>
        <v>0</v>
      </c>
      <c r="E65" s="20">
        <f t="shared" si="10"/>
        <v>0</v>
      </c>
      <c r="F65" s="20">
        <f t="shared" si="10"/>
        <v>0</v>
      </c>
      <c r="G65" s="20">
        <f t="shared" si="10"/>
        <v>0</v>
      </c>
      <c r="H65" s="20">
        <f t="shared" si="10"/>
        <v>0</v>
      </c>
      <c r="I65" s="20">
        <f t="shared" si="10"/>
        <v>0</v>
      </c>
      <c r="J65" s="20">
        <f t="shared" si="10"/>
        <v>0</v>
      </c>
      <c r="K65" s="20">
        <f t="shared" si="10"/>
        <v>0</v>
      </c>
      <c r="L65" s="20">
        <f t="shared" si="10"/>
        <v>0</v>
      </c>
      <c r="M65" s="20">
        <f t="shared" si="10"/>
        <v>0</v>
      </c>
      <c r="N65" s="20">
        <f t="shared" si="10"/>
        <v>0</v>
      </c>
      <c r="O65" s="21">
        <f t="shared" si="8"/>
        <v>0</v>
      </c>
      <c r="P65" s="36">
        <v>0</v>
      </c>
    </row>
    <row r="66" spans="1:16" ht="12.75">
      <c r="A66" s="17"/>
      <c r="B66" s="16" t="s">
        <v>108</v>
      </c>
      <c r="C66" s="20">
        <f t="shared" si="10"/>
        <v>0</v>
      </c>
      <c r="D66" s="20">
        <f t="shared" si="10"/>
        <v>0</v>
      </c>
      <c r="E66" s="20">
        <f t="shared" si="10"/>
        <v>0</v>
      </c>
      <c r="F66" s="20">
        <f t="shared" si="10"/>
        <v>0</v>
      </c>
      <c r="G66" s="20">
        <f t="shared" si="10"/>
        <v>0</v>
      </c>
      <c r="H66" s="20">
        <f t="shared" si="10"/>
        <v>0</v>
      </c>
      <c r="I66" s="20">
        <f t="shared" si="10"/>
        <v>0</v>
      </c>
      <c r="J66" s="20">
        <f t="shared" si="10"/>
        <v>0</v>
      </c>
      <c r="K66" s="20">
        <f t="shared" si="10"/>
        <v>0</v>
      </c>
      <c r="L66" s="20">
        <f t="shared" si="10"/>
        <v>0</v>
      </c>
      <c r="M66" s="20">
        <f t="shared" si="10"/>
        <v>0</v>
      </c>
      <c r="N66" s="20">
        <f t="shared" si="10"/>
        <v>0</v>
      </c>
      <c r="O66" s="21">
        <f t="shared" si="8"/>
        <v>0</v>
      </c>
      <c r="P66" s="36">
        <v>0</v>
      </c>
    </row>
    <row r="67" spans="1:16" ht="12.75">
      <c r="A67" s="17"/>
      <c r="B67" s="16" t="s">
        <v>109</v>
      </c>
      <c r="C67" s="20">
        <f t="shared" si="10"/>
        <v>0</v>
      </c>
      <c r="D67" s="20">
        <f t="shared" si="10"/>
        <v>0</v>
      </c>
      <c r="E67" s="20">
        <f t="shared" si="10"/>
        <v>0</v>
      </c>
      <c r="F67" s="20">
        <f t="shared" si="10"/>
        <v>0</v>
      </c>
      <c r="G67" s="20">
        <f t="shared" si="10"/>
        <v>0</v>
      </c>
      <c r="H67" s="20">
        <f t="shared" si="10"/>
        <v>0</v>
      </c>
      <c r="I67" s="20">
        <f t="shared" si="10"/>
        <v>0</v>
      </c>
      <c r="J67" s="20">
        <f t="shared" si="10"/>
        <v>0</v>
      </c>
      <c r="K67" s="20">
        <f t="shared" si="10"/>
        <v>0</v>
      </c>
      <c r="L67" s="20">
        <f t="shared" si="10"/>
        <v>0</v>
      </c>
      <c r="M67" s="20">
        <f t="shared" si="10"/>
        <v>0</v>
      </c>
      <c r="N67" s="20">
        <f t="shared" si="10"/>
        <v>0</v>
      </c>
      <c r="O67" s="21">
        <f t="shared" si="8"/>
        <v>0</v>
      </c>
      <c r="P67" s="36">
        <v>0</v>
      </c>
    </row>
    <row r="68" spans="1:16" ht="12.75">
      <c r="A68" s="17"/>
      <c r="B68" s="16" t="s">
        <v>110</v>
      </c>
      <c r="C68" s="20">
        <f t="shared" si="10"/>
        <v>0</v>
      </c>
      <c r="D68" s="20">
        <f t="shared" si="10"/>
        <v>0</v>
      </c>
      <c r="E68" s="20">
        <f t="shared" si="10"/>
        <v>0</v>
      </c>
      <c r="F68" s="20">
        <f t="shared" si="10"/>
        <v>0</v>
      </c>
      <c r="G68" s="20">
        <f t="shared" si="10"/>
        <v>0</v>
      </c>
      <c r="H68" s="20">
        <f t="shared" si="10"/>
        <v>0</v>
      </c>
      <c r="I68" s="20">
        <f t="shared" si="10"/>
        <v>0</v>
      </c>
      <c r="J68" s="20">
        <f t="shared" si="10"/>
        <v>0</v>
      </c>
      <c r="K68" s="20">
        <f t="shared" si="10"/>
        <v>0</v>
      </c>
      <c r="L68" s="20">
        <f t="shared" si="10"/>
        <v>0</v>
      </c>
      <c r="M68" s="20">
        <f t="shared" si="10"/>
        <v>0</v>
      </c>
      <c r="N68" s="20">
        <f t="shared" si="10"/>
        <v>0</v>
      </c>
      <c r="O68" s="21">
        <f t="shared" si="8"/>
        <v>0</v>
      </c>
      <c r="P68" s="36">
        <v>0</v>
      </c>
    </row>
    <row r="69" spans="1:16" ht="12.75">
      <c r="A69" s="17"/>
      <c r="B69" s="16" t="s">
        <v>111</v>
      </c>
      <c r="C69" s="20">
        <f t="shared" si="10"/>
        <v>0</v>
      </c>
      <c r="D69" s="20">
        <f t="shared" si="10"/>
        <v>0</v>
      </c>
      <c r="E69" s="20">
        <f t="shared" si="10"/>
        <v>0</v>
      </c>
      <c r="F69" s="20">
        <f t="shared" si="10"/>
        <v>0</v>
      </c>
      <c r="G69" s="20">
        <f t="shared" si="10"/>
        <v>0</v>
      </c>
      <c r="H69" s="20">
        <f t="shared" si="10"/>
        <v>0</v>
      </c>
      <c r="I69" s="20">
        <f t="shared" si="10"/>
        <v>0</v>
      </c>
      <c r="J69" s="20">
        <f t="shared" si="10"/>
        <v>0</v>
      </c>
      <c r="K69" s="20">
        <f t="shared" si="10"/>
        <v>0</v>
      </c>
      <c r="L69" s="20">
        <f t="shared" si="10"/>
        <v>0</v>
      </c>
      <c r="M69" s="20">
        <f t="shared" si="10"/>
        <v>0</v>
      </c>
      <c r="N69" s="20">
        <f t="shared" si="10"/>
        <v>0</v>
      </c>
      <c r="O69" s="21">
        <f t="shared" si="8"/>
        <v>0</v>
      </c>
      <c r="P69" s="36">
        <v>0</v>
      </c>
    </row>
    <row r="70" spans="1:16" ht="12.75">
      <c r="A70" s="17"/>
      <c r="B70" s="16" t="s">
        <v>112</v>
      </c>
      <c r="C70" s="20">
        <f t="shared" si="10"/>
        <v>0</v>
      </c>
      <c r="D70" s="20">
        <f t="shared" si="10"/>
        <v>0</v>
      </c>
      <c r="E70" s="20">
        <f t="shared" si="10"/>
        <v>0</v>
      </c>
      <c r="F70" s="20">
        <f t="shared" si="10"/>
        <v>0</v>
      </c>
      <c r="G70" s="20">
        <f t="shared" si="10"/>
        <v>0</v>
      </c>
      <c r="H70" s="20">
        <f t="shared" si="10"/>
        <v>0</v>
      </c>
      <c r="I70" s="20">
        <f t="shared" si="10"/>
        <v>0</v>
      </c>
      <c r="J70" s="20">
        <f t="shared" si="10"/>
        <v>0</v>
      </c>
      <c r="K70" s="20">
        <f t="shared" si="10"/>
        <v>0</v>
      </c>
      <c r="L70" s="20">
        <f t="shared" si="10"/>
        <v>0</v>
      </c>
      <c r="M70" s="20">
        <f t="shared" si="10"/>
        <v>0</v>
      </c>
      <c r="N70" s="20">
        <f t="shared" si="10"/>
        <v>0</v>
      </c>
      <c r="O70" s="21">
        <f t="shared" si="8"/>
        <v>0</v>
      </c>
      <c r="P70" s="36">
        <v>0</v>
      </c>
    </row>
    <row r="71" spans="1:16" ht="12.75">
      <c r="A71" s="17"/>
      <c r="B71" s="16" t="s">
        <v>113</v>
      </c>
      <c r="C71" s="20">
        <f t="shared" si="10"/>
        <v>0</v>
      </c>
      <c r="D71" s="20">
        <f t="shared" si="10"/>
        <v>0</v>
      </c>
      <c r="E71" s="20">
        <f t="shared" si="10"/>
        <v>0</v>
      </c>
      <c r="F71" s="20">
        <f t="shared" si="10"/>
        <v>0</v>
      </c>
      <c r="G71" s="20">
        <f t="shared" si="10"/>
        <v>0</v>
      </c>
      <c r="H71" s="20">
        <f t="shared" si="10"/>
        <v>0</v>
      </c>
      <c r="I71" s="20">
        <f t="shared" si="10"/>
        <v>0</v>
      </c>
      <c r="J71" s="20">
        <f t="shared" si="10"/>
        <v>0</v>
      </c>
      <c r="K71" s="20">
        <f t="shared" si="10"/>
        <v>0</v>
      </c>
      <c r="L71" s="20">
        <f t="shared" si="10"/>
        <v>0</v>
      </c>
      <c r="M71" s="20">
        <f t="shared" si="10"/>
        <v>0</v>
      </c>
      <c r="N71" s="20">
        <f t="shared" si="10"/>
        <v>0</v>
      </c>
      <c r="O71" s="21">
        <f t="shared" si="8"/>
        <v>0</v>
      </c>
      <c r="P71" s="36">
        <v>0</v>
      </c>
    </row>
    <row r="72" spans="1:16" ht="12.75">
      <c r="A72" s="17"/>
      <c r="B72" s="16" t="s">
        <v>114</v>
      </c>
      <c r="C72" s="20">
        <f t="shared" si="10"/>
        <v>0</v>
      </c>
      <c r="D72" s="20">
        <f t="shared" si="10"/>
        <v>0</v>
      </c>
      <c r="E72" s="20">
        <f t="shared" si="10"/>
        <v>0</v>
      </c>
      <c r="F72" s="20">
        <f t="shared" si="10"/>
        <v>0</v>
      </c>
      <c r="G72" s="20">
        <f t="shared" si="10"/>
        <v>0</v>
      </c>
      <c r="H72" s="20">
        <f t="shared" si="10"/>
        <v>0</v>
      </c>
      <c r="I72" s="20">
        <f t="shared" si="10"/>
        <v>0</v>
      </c>
      <c r="J72" s="20">
        <f t="shared" si="10"/>
        <v>0</v>
      </c>
      <c r="K72" s="20">
        <f t="shared" si="10"/>
        <v>0</v>
      </c>
      <c r="L72" s="20">
        <f t="shared" si="10"/>
        <v>0</v>
      </c>
      <c r="M72" s="20">
        <f t="shared" si="10"/>
        <v>0</v>
      </c>
      <c r="N72" s="20">
        <f t="shared" si="10"/>
        <v>0</v>
      </c>
      <c r="O72" s="21">
        <f t="shared" si="8"/>
        <v>0</v>
      </c>
      <c r="P72" s="36">
        <v>0</v>
      </c>
    </row>
    <row r="73" spans="1:16" ht="12.75">
      <c r="A73" s="17"/>
      <c r="B73" s="16" t="s">
        <v>181</v>
      </c>
      <c r="C73" s="20">
        <f t="shared" si="10"/>
        <v>0</v>
      </c>
      <c r="D73" s="20">
        <f t="shared" si="10"/>
        <v>0</v>
      </c>
      <c r="E73" s="20">
        <f t="shared" si="10"/>
        <v>0</v>
      </c>
      <c r="F73" s="20">
        <f t="shared" si="10"/>
        <v>0</v>
      </c>
      <c r="G73" s="20">
        <f t="shared" si="10"/>
        <v>0</v>
      </c>
      <c r="H73" s="20">
        <f t="shared" si="10"/>
        <v>0</v>
      </c>
      <c r="I73" s="20">
        <f t="shared" si="10"/>
        <v>0</v>
      </c>
      <c r="J73" s="20">
        <f t="shared" si="10"/>
        <v>0</v>
      </c>
      <c r="K73" s="20">
        <f t="shared" si="10"/>
        <v>0</v>
      </c>
      <c r="L73" s="20">
        <f t="shared" si="10"/>
        <v>0</v>
      </c>
      <c r="M73" s="20">
        <f t="shared" si="10"/>
        <v>0</v>
      </c>
      <c r="N73" s="20">
        <f t="shared" si="10"/>
        <v>0</v>
      </c>
      <c r="O73" s="21">
        <f t="shared" si="8"/>
        <v>0</v>
      </c>
      <c r="P73" s="36">
        <v>0</v>
      </c>
    </row>
    <row r="74" spans="1:16" ht="12.75">
      <c r="A74" s="17"/>
      <c r="B74" s="16" t="s">
        <v>115</v>
      </c>
      <c r="C74" s="20">
        <f t="shared" si="10"/>
        <v>0</v>
      </c>
      <c r="D74" s="20">
        <f t="shared" si="10"/>
        <v>0</v>
      </c>
      <c r="E74" s="20">
        <f t="shared" si="10"/>
        <v>0</v>
      </c>
      <c r="F74" s="20">
        <f t="shared" si="10"/>
        <v>0</v>
      </c>
      <c r="G74" s="20">
        <f t="shared" si="10"/>
        <v>0</v>
      </c>
      <c r="H74" s="20">
        <f t="shared" si="10"/>
        <v>0</v>
      </c>
      <c r="I74" s="20">
        <f t="shared" si="10"/>
        <v>0</v>
      </c>
      <c r="J74" s="20">
        <f t="shared" si="10"/>
        <v>0</v>
      </c>
      <c r="K74" s="20">
        <f t="shared" si="10"/>
        <v>0</v>
      </c>
      <c r="L74" s="20">
        <f t="shared" si="10"/>
        <v>0</v>
      </c>
      <c r="M74" s="20">
        <f t="shared" si="10"/>
        <v>0</v>
      </c>
      <c r="N74" s="20">
        <f t="shared" si="10"/>
        <v>0</v>
      </c>
      <c r="O74" s="21">
        <f t="shared" si="8"/>
        <v>0</v>
      </c>
      <c r="P74" s="36">
        <v>0</v>
      </c>
    </row>
    <row r="75" spans="1:16" ht="12.75">
      <c r="A75" s="17"/>
      <c r="B75" s="16" t="s">
        <v>116</v>
      </c>
      <c r="C75" s="20">
        <f t="shared" si="10"/>
        <v>0</v>
      </c>
      <c r="D75" s="20">
        <f t="shared" si="10"/>
        <v>0</v>
      </c>
      <c r="E75" s="20">
        <f t="shared" si="10"/>
        <v>0</v>
      </c>
      <c r="F75" s="20">
        <f t="shared" si="10"/>
        <v>0</v>
      </c>
      <c r="G75" s="20">
        <f t="shared" si="10"/>
        <v>0</v>
      </c>
      <c r="H75" s="20">
        <f t="shared" si="10"/>
        <v>0</v>
      </c>
      <c r="I75" s="20">
        <f t="shared" si="10"/>
        <v>0</v>
      </c>
      <c r="J75" s="20">
        <f t="shared" si="10"/>
        <v>0</v>
      </c>
      <c r="K75" s="20">
        <f t="shared" si="10"/>
        <v>0</v>
      </c>
      <c r="L75" s="20">
        <f t="shared" si="10"/>
        <v>0</v>
      </c>
      <c r="M75" s="20">
        <f t="shared" si="10"/>
        <v>0</v>
      </c>
      <c r="N75" s="20">
        <f t="shared" si="10"/>
        <v>0</v>
      </c>
      <c r="O75" s="21">
        <f aca="true" t="shared" si="11" ref="O75:O89">SUM(C75:N75)</f>
        <v>0</v>
      </c>
      <c r="P75" s="36">
        <v>0</v>
      </c>
    </row>
    <row r="76" spans="1:16" ht="12.75">
      <c r="A76" s="17"/>
      <c r="B76" s="16" t="s">
        <v>117</v>
      </c>
      <c r="C76" s="20">
        <f t="shared" si="10"/>
        <v>0</v>
      </c>
      <c r="D76" s="20">
        <f t="shared" si="10"/>
        <v>0</v>
      </c>
      <c r="E76" s="20">
        <f t="shared" si="10"/>
        <v>0</v>
      </c>
      <c r="F76" s="20">
        <f t="shared" si="10"/>
        <v>0</v>
      </c>
      <c r="G76" s="20">
        <f t="shared" si="10"/>
        <v>0</v>
      </c>
      <c r="H76" s="20">
        <f t="shared" si="10"/>
        <v>0</v>
      </c>
      <c r="I76" s="20">
        <f t="shared" si="10"/>
        <v>0</v>
      </c>
      <c r="J76" s="20">
        <f t="shared" si="10"/>
        <v>0</v>
      </c>
      <c r="K76" s="20">
        <f t="shared" si="10"/>
        <v>0</v>
      </c>
      <c r="L76" s="20">
        <f t="shared" si="10"/>
        <v>0</v>
      </c>
      <c r="M76" s="20">
        <f t="shared" si="10"/>
        <v>0</v>
      </c>
      <c r="N76" s="20">
        <f t="shared" si="10"/>
        <v>0</v>
      </c>
      <c r="O76" s="21">
        <f t="shared" si="11"/>
        <v>0</v>
      </c>
      <c r="P76" s="36">
        <v>0</v>
      </c>
    </row>
    <row r="77" spans="1:16" ht="12.75">
      <c r="A77" s="17"/>
      <c r="B77" s="16" t="s">
        <v>118</v>
      </c>
      <c r="C77" s="20">
        <f t="shared" si="10"/>
        <v>0</v>
      </c>
      <c r="D77" s="20">
        <f t="shared" si="10"/>
        <v>0</v>
      </c>
      <c r="E77" s="20">
        <f t="shared" si="10"/>
        <v>0</v>
      </c>
      <c r="F77" s="20">
        <f t="shared" si="10"/>
        <v>0</v>
      </c>
      <c r="G77" s="20">
        <f t="shared" si="10"/>
        <v>0</v>
      </c>
      <c r="H77" s="20">
        <f t="shared" si="10"/>
        <v>0</v>
      </c>
      <c r="I77" s="20">
        <f t="shared" si="10"/>
        <v>0</v>
      </c>
      <c r="J77" s="20">
        <f t="shared" si="10"/>
        <v>0</v>
      </c>
      <c r="K77" s="20">
        <f t="shared" si="10"/>
        <v>0</v>
      </c>
      <c r="L77" s="20">
        <f t="shared" si="10"/>
        <v>0</v>
      </c>
      <c r="M77" s="20">
        <f t="shared" si="10"/>
        <v>0</v>
      </c>
      <c r="N77" s="20">
        <f t="shared" si="10"/>
        <v>0</v>
      </c>
      <c r="O77" s="21">
        <f t="shared" si="11"/>
        <v>0</v>
      </c>
      <c r="P77" s="36">
        <v>0</v>
      </c>
    </row>
    <row r="78" spans="1:16" ht="12.75">
      <c r="A78" s="17"/>
      <c r="B78" s="16" t="s">
        <v>119</v>
      </c>
      <c r="C78" s="20">
        <f t="shared" si="10"/>
        <v>0</v>
      </c>
      <c r="D78" s="20">
        <f t="shared" si="10"/>
        <v>0</v>
      </c>
      <c r="E78" s="20">
        <f t="shared" si="10"/>
        <v>0</v>
      </c>
      <c r="F78" s="20">
        <f t="shared" si="10"/>
        <v>0</v>
      </c>
      <c r="G78" s="20">
        <f t="shared" si="10"/>
        <v>0</v>
      </c>
      <c r="H78" s="20">
        <f t="shared" si="10"/>
        <v>0</v>
      </c>
      <c r="I78" s="20">
        <f t="shared" si="10"/>
        <v>0</v>
      </c>
      <c r="J78" s="20">
        <f t="shared" si="10"/>
        <v>0</v>
      </c>
      <c r="K78" s="20">
        <f t="shared" si="10"/>
        <v>0</v>
      </c>
      <c r="L78" s="20">
        <f t="shared" si="10"/>
        <v>0</v>
      </c>
      <c r="M78" s="20">
        <f t="shared" si="10"/>
        <v>0</v>
      </c>
      <c r="N78" s="20">
        <f t="shared" si="10"/>
        <v>0</v>
      </c>
      <c r="O78" s="21">
        <f t="shared" si="11"/>
        <v>0</v>
      </c>
      <c r="P78" s="36">
        <v>0</v>
      </c>
    </row>
    <row r="79" spans="1:16" ht="12.75">
      <c r="A79" s="17"/>
      <c r="B79" s="16" t="s">
        <v>120</v>
      </c>
      <c r="C79" s="20">
        <f t="shared" si="10"/>
        <v>0</v>
      </c>
      <c r="D79" s="20">
        <f t="shared" si="10"/>
        <v>0</v>
      </c>
      <c r="E79" s="20">
        <f t="shared" si="10"/>
        <v>0</v>
      </c>
      <c r="F79" s="20">
        <f t="shared" si="10"/>
        <v>0</v>
      </c>
      <c r="G79" s="20">
        <f t="shared" si="10"/>
        <v>0</v>
      </c>
      <c r="H79" s="20">
        <f t="shared" si="10"/>
        <v>0</v>
      </c>
      <c r="I79" s="20">
        <f t="shared" si="10"/>
        <v>0</v>
      </c>
      <c r="J79" s="20">
        <f t="shared" si="10"/>
        <v>0</v>
      </c>
      <c r="K79" s="20">
        <f t="shared" si="10"/>
        <v>0</v>
      </c>
      <c r="L79" s="20">
        <f t="shared" si="10"/>
        <v>0</v>
      </c>
      <c r="M79" s="20">
        <f t="shared" si="10"/>
        <v>0</v>
      </c>
      <c r="N79" s="20">
        <f t="shared" si="10"/>
        <v>0</v>
      </c>
      <c r="O79" s="21">
        <f t="shared" si="11"/>
        <v>0</v>
      </c>
      <c r="P79" s="36">
        <v>0</v>
      </c>
    </row>
    <row r="80" spans="1:19" ht="12.75">
      <c r="A80" s="17"/>
      <c r="B80" s="16" t="s">
        <v>121</v>
      </c>
      <c r="C80" s="20">
        <f t="shared" si="10"/>
        <v>0</v>
      </c>
      <c r="D80" s="20">
        <f t="shared" si="10"/>
        <v>0</v>
      </c>
      <c r="E80" s="20">
        <f t="shared" si="10"/>
        <v>0</v>
      </c>
      <c r="F80" s="20">
        <f t="shared" si="10"/>
        <v>0</v>
      </c>
      <c r="G80" s="20">
        <f t="shared" si="10"/>
        <v>0</v>
      </c>
      <c r="H80" s="20">
        <f t="shared" si="10"/>
        <v>0</v>
      </c>
      <c r="I80" s="20">
        <f t="shared" si="10"/>
        <v>0</v>
      </c>
      <c r="J80" s="20">
        <f t="shared" si="10"/>
        <v>0</v>
      </c>
      <c r="K80" s="20">
        <f t="shared" si="10"/>
        <v>0</v>
      </c>
      <c r="L80" s="20">
        <f t="shared" si="10"/>
        <v>0</v>
      </c>
      <c r="M80" s="20">
        <f t="shared" si="10"/>
        <v>0</v>
      </c>
      <c r="N80" s="20">
        <f t="shared" si="10"/>
        <v>0</v>
      </c>
      <c r="O80" s="21">
        <f t="shared" si="11"/>
        <v>0</v>
      </c>
      <c r="P80" s="36">
        <v>0</v>
      </c>
      <c r="Q80" s="62"/>
      <c r="R80" s="62"/>
      <c r="S80" s="28"/>
    </row>
    <row r="81" spans="1:19" ht="12.75">
      <c r="A81" s="17"/>
      <c r="B81" s="16" t="s">
        <v>122</v>
      </c>
      <c r="C81" s="20">
        <f t="shared" si="10"/>
        <v>0</v>
      </c>
      <c r="D81" s="20">
        <f t="shared" si="10"/>
        <v>0</v>
      </c>
      <c r="E81" s="20">
        <f t="shared" si="10"/>
        <v>0</v>
      </c>
      <c r="F81" s="20">
        <f t="shared" si="10"/>
        <v>0</v>
      </c>
      <c r="G81" s="20">
        <f t="shared" si="10"/>
        <v>0</v>
      </c>
      <c r="H81" s="20">
        <f t="shared" si="10"/>
        <v>0</v>
      </c>
      <c r="I81" s="20">
        <f t="shared" si="10"/>
        <v>0</v>
      </c>
      <c r="J81" s="20">
        <f t="shared" si="10"/>
        <v>0</v>
      </c>
      <c r="K81" s="20">
        <f t="shared" si="10"/>
        <v>0</v>
      </c>
      <c r="L81" s="20">
        <f t="shared" si="10"/>
        <v>0</v>
      </c>
      <c r="M81" s="20">
        <f t="shared" si="10"/>
        <v>0</v>
      </c>
      <c r="N81" s="20">
        <f t="shared" si="10"/>
        <v>0</v>
      </c>
      <c r="O81" s="21">
        <f t="shared" si="11"/>
        <v>0</v>
      </c>
      <c r="P81" s="36">
        <v>0</v>
      </c>
      <c r="Q81" s="52"/>
      <c r="R81" s="63"/>
      <c r="S81" s="65"/>
    </row>
    <row r="82" spans="1:16" ht="12.75">
      <c r="A82" s="17"/>
      <c r="B82" s="16" t="s">
        <v>123</v>
      </c>
      <c r="C82" s="20">
        <f t="shared" si="10"/>
        <v>0</v>
      </c>
      <c r="D82" s="20">
        <f t="shared" si="10"/>
        <v>0</v>
      </c>
      <c r="E82" s="20">
        <f t="shared" si="10"/>
        <v>0</v>
      </c>
      <c r="F82" s="20">
        <f t="shared" si="10"/>
        <v>0</v>
      </c>
      <c r="G82" s="20">
        <f t="shared" si="10"/>
        <v>0</v>
      </c>
      <c r="H82" s="20">
        <f t="shared" si="10"/>
        <v>0</v>
      </c>
      <c r="I82" s="20">
        <f t="shared" si="10"/>
        <v>0</v>
      </c>
      <c r="J82" s="20">
        <f t="shared" si="10"/>
        <v>0</v>
      </c>
      <c r="K82" s="20">
        <f t="shared" si="10"/>
        <v>0</v>
      </c>
      <c r="L82" s="20">
        <f t="shared" si="10"/>
        <v>0</v>
      </c>
      <c r="M82" s="20">
        <f t="shared" si="10"/>
        <v>0</v>
      </c>
      <c r="N82" s="20">
        <f t="shared" si="10"/>
        <v>0</v>
      </c>
      <c r="O82" s="21">
        <f t="shared" si="11"/>
        <v>0</v>
      </c>
      <c r="P82" s="36">
        <v>0</v>
      </c>
    </row>
    <row r="83" spans="1:16" ht="12.75">
      <c r="A83" s="17"/>
      <c r="B83" s="16" t="s">
        <v>143</v>
      </c>
      <c r="C83" s="20">
        <f t="shared" si="10"/>
        <v>0</v>
      </c>
      <c r="D83" s="20">
        <f t="shared" si="10"/>
        <v>0</v>
      </c>
      <c r="E83" s="20">
        <f t="shared" si="10"/>
        <v>0</v>
      </c>
      <c r="F83" s="20">
        <f t="shared" si="10"/>
        <v>0</v>
      </c>
      <c r="G83" s="20">
        <f t="shared" si="10"/>
        <v>0</v>
      </c>
      <c r="H83" s="20">
        <f t="shared" si="10"/>
        <v>0</v>
      </c>
      <c r="I83" s="20">
        <f t="shared" si="10"/>
        <v>0</v>
      </c>
      <c r="J83" s="20">
        <f t="shared" si="10"/>
        <v>0</v>
      </c>
      <c r="K83" s="20">
        <f t="shared" si="10"/>
        <v>0</v>
      </c>
      <c r="L83" s="20">
        <f t="shared" si="10"/>
        <v>0</v>
      </c>
      <c r="M83" s="20">
        <f t="shared" si="10"/>
        <v>0</v>
      </c>
      <c r="N83" s="20">
        <f t="shared" si="10"/>
        <v>0</v>
      </c>
      <c r="O83" s="21">
        <f t="shared" si="11"/>
        <v>0</v>
      </c>
      <c r="P83" s="36">
        <v>0</v>
      </c>
    </row>
    <row r="84" spans="1:16" ht="12.75">
      <c r="A84" s="17"/>
      <c r="B84" s="16" t="s">
        <v>143</v>
      </c>
      <c r="C84" s="20">
        <f t="shared" si="10"/>
        <v>0</v>
      </c>
      <c r="D84" s="20">
        <f t="shared" si="10"/>
        <v>0</v>
      </c>
      <c r="E84" s="20">
        <f t="shared" si="10"/>
        <v>0</v>
      </c>
      <c r="F84" s="20">
        <f t="shared" si="10"/>
        <v>0</v>
      </c>
      <c r="G84" s="20">
        <f t="shared" si="10"/>
        <v>0</v>
      </c>
      <c r="H84" s="20">
        <f t="shared" si="10"/>
        <v>0</v>
      </c>
      <c r="I84" s="20">
        <f t="shared" si="10"/>
        <v>0</v>
      </c>
      <c r="J84" s="20">
        <f t="shared" si="10"/>
        <v>0</v>
      </c>
      <c r="K84" s="20">
        <f t="shared" si="10"/>
        <v>0</v>
      </c>
      <c r="L84" s="20">
        <f t="shared" si="10"/>
        <v>0</v>
      </c>
      <c r="M84" s="20">
        <f t="shared" si="10"/>
        <v>0</v>
      </c>
      <c r="N84" s="20">
        <f t="shared" si="10"/>
        <v>0</v>
      </c>
      <c r="O84" s="21">
        <f t="shared" si="11"/>
        <v>0</v>
      </c>
      <c r="P84" s="36">
        <v>0</v>
      </c>
    </row>
    <row r="85" spans="1:16" ht="12.75">
      <c r="A85" s="17"/>
      <c r="B85" s="16" t="s">
        <v>143</v>
      </c>
      <c r="C85" s="20">
        <f t="shared" si="10"/>
        <v>0</v>
      </c>
      <c r="D85" s="20">
        <f t="shared" si="10"/>
        <v>0</v>
      </c>
      <c r="E85" s="20">
        <f t="shared" si="10"/>
        <v>0</v>
      </c>
      <c r="F85" s="20">
        <f t="shared" si="10"/>
        <v>0</v>
      </c>
      <c r="G85" s="20">
        <f t="shared" si="10"/>
        <v>0</v>
      </c>
      <c r="H85" s="20">
        <f t="shared" si="10"/>
        <v>0</v>
      </c>
      <c r="I85" s="20">
        <f aca="true" t="shared" si="12" ref="C85:N88">$P85/12</f>
        <v>0</v>
      </c>
      <c r="J85" s="20">
        <f t="shared" si="12"/>
        <v>0</v>
      </c>
      <c r="K85" s="20">
        <f t="shared" si="12"/>
        <v>0</v>
      </c>
      <c r="L85" s="20">
        <f t="shared" si="12"/>
        <v>0</v>
      </c>
      <c r="M85" s="20">
        <f t="shared" si="12"/>
        <v>0</v>
      </c>
      <c r="N85" s="20">
        <f t="shared" si="12"/>
        <v>0</v>
      </c>
      <c r="O85" s="21">
        <f t="shared" si="11"/>
        <v>0</v>
      </c>
      <c r="P85" s="36">
        <v>0</v>
      </c>
    </row>
    <row r="86" spans="1:19" ht="12.75">
      <c r="A86" s="17"/>
      <c r="B86" s="16" t="s">
        <v>143</v>
      </c>
      <c r="C86" s="20">
        <f t="shared" si="12"/>
        <v>0</v>
      </c>
      <c r="D86" s="20">
        <f t="shared" si="12"/>
        <v>0</v>
      </c>
      <c r="E86" s="20">
        <f t="shared" si="12"/>
        <v>0</v>
      </c>
      <c r="F86" s="20">
        <f t="shared" si="12"/>
        <v>0</v>
      </c>
      <c r="G86" s="20">
        <f t="shared" si="12"/>
        <v>0</v>
      </c>
      <c r="H86" s="20">
        <f t="shared" si="12"/>
        <v>0</v>
      </c>
      <c r="I86" s="20">
        <f t="shared" si="12"/>
        <v>0</v>
      </c>
      <c r="J86" s="20">
        <f t="shared" si="12"/>
        <v>0</v>
      </c>
      <c r="K86" s="20">
        <f t="shared" si="12"/>
        <v>0</v>
      </c>
      <c r="L86" s="20">
        <f t="shared" si="12"/>
        <v>0</v>
      </c>
      <c r="M86" s="20">
        <f t="shared" si="12"/>
        <v>0</v>
      </c>
      <c r="N86" s="20">
        <f t="shared" si="12"/>
        <v>0</v>
      </c>
      <c r="O86" s="21">
        <f t="shared" si="11"/>
        <v>0</v>
      </c>
      <c r="P86" s="36">
        <v>0</v>
      </c>
      <c r="Q86" s="62"/>
      <c r="R86" s="62"/>
      <c r="S86" s="28"/>
    </row>
    <row r="87" spans="1:19" ht="12.75">
      <c r="A87" s="17"/>
      <c r="B87" s="16" t="s">
        <v>143</v>
      </c>
      <c r="C87" s="20">
        <f t="shared" si="12"/>
        <v>0</v>
      </c>
      <c r="D87" s="20">
        <f t="shared" si="12"/>
        <v>0</v>
      </c>
      <c r="E87" s="20">
        <f t="shared" si="12"/>
        <v>0</v>
      </c>
      <c r="F87" s="20">
        <f t="shared" si="12"/>
        <v>0</v>
      </c>
      <c r="G87" s="20">
        <f t="shared" si="12"/>
        <v>0</v>
      </c>
      <c r="H87" s="20">
        <f t="shared" si="12"/>
        <v>0</v>
      </c>
      <c r="I87" s="20">
        <f t="shared" si="12"/>
        <v>0</v>
      </c>
      <c r="J87" s="20">
        <f t="shared" si="12"/>
        <v>0</v>
      </c>
      <c r="K87" s="20">
        <f t="shared" si="12"/>
        <v>0</v>
      </c>
      <c r="L87" s="20">
        <f t="shared" si="12"/>
        <v>0</v>
      </c>
      <c r="M87" s="20">
        <f t="shared" si="12"/>
        <v>0</v>
      </c>
      <c r="N87" s="20">
        <f t="shared" si="12"/>
        <v>0</v>
      </c>
      <c r="O87" s="21">
        <f t="shared" si="11"/>
        <v>0</v>
      </c>
      <c r="P87" s="36">
        <v>0</v>
      </c>
      <c r="Q87" s="52"/>
      <c r="R87" s="63"/>
      <c r="S87" s="63"/>
    </row>
    <row r="88" spans="1:16" ht="12.75">
      <c r="A88" s="17"/>
      <c r="B88" s="16" t="s">
        <v>143</v>
      </c>
      <c r="C88" s="20">
        <f t="shared" si="12"/>
        <v>0</v>
      </c>
      <c r="D88" s="20">
        <f t="shared" si="12"/>
        <v>0</v>
      </c>
      <c r="E88" s="20">
        <f t="shared" si="12"/>
        <v>0</v>
      </c>
      <c r="F88" s="20">
        <f t="shared" si="12"/>
        <v>0</v>
      </c>
      <c r="G88" s="20">
        <f t="shared" si="12"/>
        <v>0</v>
      </c>
      <c r="H88" s="20">
        <f t="shared" si="12"/>
        <v>0</v>
      </c>
      <c r="I88" s="20">
        <f t="shared" si="12"/>
        <v>0</v>
      </c>
      <c r="J88" s="20">
        <f t="shared" si="12"/>
        <v>0</v>
      </c>
      <c r="K88" s="20">
        <f t="shared" si="12"/>
        <v>0</v>
      </c>
      <c r="L88" s="20">
        <f t="shared" si="12"/>
        <v>0</v>
      </c>
      <c r="M88" s="20">
        <f t="shared" si="12"/>
        <v>0</v>
      </c>
      <c r="N88" s="20">
        <f t="shared" si="12"/>
        <v>0</v>
      </c>
      <c r="O88" s="21">
        <f t="shared" si="11"/>
        <v>0</v>
      </c>
      <c r="P88" s="36">
        <v>0</v>
      </c>
    </row>
    <row r="89" spans="1:16" ht="12.75">
      <c r="A89" s="17"/>
      <c r="B89" s="16" t="s">
        <v>143</v>
      </c>
      <c r="C89" s="20">
        <f aca="true" t="shared" si="13" ref="C89:N89">$P89/12</f>
        <v>0</v>
      </c>
      <c r="D89" s="20">
        <f t="shared" si="13"/>
        <v>0</v>
      </c>
      <c r="E89" s="20">
        <f t="shared" si="13"/>
        <v>0</v>
      </c>
      <c r="F89" s="20">
        <f t="shared" si="13"/>
        <v>0</v>
      </c>
      <c r="G89" s="20">
        <f t="shared" si="13"/>
        <v>0</v>
      </c>
      <c r="H89" s="20">
        <f t="shared" si="13"/>
        <v>0</v>
      </c>
      <c r="I89" s="20">
        <f t="shared" si="13"/>
        <v>0</v>
      </c>
      <c r="J89" s="20">
        <f t="shared" si="13"/>
        <v>0</v>
      </c>
      <c r="K89" s="20">
        <f t="shared" si="13"/>
        <v>0</v>
      </c>
      <c r="L89" s="20">
        <f t="shared" si="13"/>
        <v>0</v>
      </c>
      <c r="M89" s="20">
        <f t="shared" si="13"/>
        <v>0</v>
      </c>
      <c r="N89" s="20">
        <f t="shared" si="13"/>
        <v>0</v>
      </c>
      <c r="O89" s="21">
        <f t="shared" si="11"/>
        <v>0</v>
      </c>
      <c r="P89" s="36">
        <v>0</v>
      </c>
    </row>
    <row r="90" spans="1:16" ht="12.75">
      <c r="A90" s="19"/>
      <c r="B90" s="16" t="s">
        <v>143</v>
      </c>
      <c r="C90" s="20">
        <f aca="true" t="shared" si="14" ref="C90:N92">$P90/12</f>
        <v>0</v>
      </c>
      <c r="D90" s="20">
        <f t="shared" si="14"/>
        <v>0</v>
      </c>
      <c r="E90" s="20">
        <f t="shared" si="14"/>
        <v>0</v>
      </c>
      <c r="F90" s="20">
        <f t="shared" si="14"/>
        <v>0</v>
      </c>
      <c r="G90" s="20">
        <f t="shared" si="14"/>
        <v>0</v>
      </c>
      <c r="H90" s="20">
        <f t="shared" si="14"/>
        <v>0</v>
      </c>
      <c r="I90" s="20">
        <f t="shared" si="14"/>
        <v>0</v>
      </c>
      <c r="J90" s="20">
        <f t="shared" si="14"/>
        <v>0</v>
      </c>
      <c r="K90" s="20">
        <f t="shared" si="14"/>
        <v>0</v>
      </c>
      <c r="L90" s="20">
        <f t="shared" si="14"/>
        <v>0</v>
      </c>
      <c r="M90" s="20">
        <f t="shared" si="14"/>
        <v>0</v>
      </c>
      <c r="N90" s="20">
        <f t="shared" si="14"/>
        <v>0</v>
      </c>
      <c r="O90" s="21">
        <f>SUM(C90:N90)</f>
        <v>0</v>
      </c>
      <c r="P90" s="36">
        <v>0</v>
      </c>
    </row>
    <row r="91" spans="1:16" ht="12.75">
      <c r="A91" s="19"/>
      <c r="B91" s="16" t="s">
        <v>143</v>
      </c>
      <c r="C91" s="20">
        <f t="shared" si="14"/>
        <v>0</v>
      </c>
      <c r="D91" s="20">
        <f t="shared" si="14"/>
        <v>0</v>
      </c>
      <c r="E91" s="20">
        <f t="shared" si="14"/>
        <v>0</v>
      </c>
      <c r="F91" s="20">
        <f t="shared" si="14"/>
        <v>0</v>
      </c>
      <c r="G91" s="20">
        <f t="shared" si="14"/>
        <v>0</v>
      </c>
      <c r="H91" s="20">
        <f t="shared" si="14"/>
        <v>0</v>
      </c>
      <c r="I91" s="20">
        <f t="shared" si="14"/>
        <v>0</v>
      </c>
      <c r="J91" s="20">
        <f t="shared" si="14"/>
        <v>0</v>
      </c>
      <c r="K91" s="20">
        <f t="shared" si="14"/>
        <v>0</v>
      </c>
      <c r="L91" s="20">
        <f t="shared" si="14"/>
        <v>0</v>
      </c>
      <c r="M91" s="20">
        <f t="shared" si="14"/>
        <v>0</v>
      </c>
      <c r="N91" s="20">
        <f t="shared" si="14"/>
        <v>0</v>
      </c>
      <c r="O91" s="21">
        <f>SUM(C91:N91)</f>
        <v>0</v>
      </c>
      <c r="P91" s="36">
        <v>0</v>
      </c>
    </row>
    <row r="92" spans="1:16" ht="12.75">
      <c r="A92" s="19"/>
      <c r="B92" s="16" t="s">
        <v>143</v>
      </c>
      <c r="C92" s="20">
        <f t="shared" si="14"/>
        <v>0</v>
      </c>
      <c r="D92" s="20">
        <f t="shared" si="14"/>
        <v>0</v>
      </c>
      <c r="E92" s="20">
        <f t="shared" si="14"/>
        <v>0</v>
      </c>
      <c r="F92" s="20">
        <f t="shared" si="14"/>
        <v>0</v>
      </c>
      <c r="G92" s="20">
        <f t="shared" si="14"/>
        <v>0</v>
      </c>
      <c r="H92" s="20">
        <f t="shared" si="14"/>
        <v>0</v>
      </c>
      <c r="I92" s="20">
        <f t="shared" si="14"/>
        <v>0</v>
      </c>
      <c r="J92" s="20">
        <f t="shared" si="14"/>
        <v>0</v>
      </c>
      <c r="K92" s="20">
        <f t="shared" si="14"/>
        <v>0</v>
      </c>
      <c r="L92" s="20">
        <f t="shared" si="14"/>
        <v>0</v>
      </c>
      <c r="M92" s="20">
        <f t="shared" si="14"/>
        <v>0</v>
      </c>
      <c r="N92" s="20">
        <f t="shared" si="14"/>
        <v>0</v>
      </c>
      <c r="O92" s="21">
        <f>SUM(C92:N92)</f>
        <v>0</v>
      </c>
      <c r="P92" s="36">
        <v>0</v>
      </c>
    </row>
    <row r="93" spans="1:16" ht="12.75">
      <c r="A93" s="23" t="s">
        <v>74</v>
      </c>
      <c r="C93" s="30">
        <f aca="true" t="shared" si="15" ref="C93:N93">SUM(C43:C92)</f>
        <v>0</v>
      </c>
      <c r="D93" s="30">
        <f t="shared" si="15"/>
        <v>0</v>
      </c>
      <c r="E93" s="30">
        <f t="shared" si="15"/>
        <v>0</v>
      </c>
      <c r="F93" s="30">
        <f t="shared" si="15"/>
        <v>0</v>
      </c>
      <c r="G93" s="30">
        <f t="shared" si="15"/>
        <v>0</v>
      </c>
      <c r="H93" s="30">
        <f t="shared" si="15"/>
        <v>0</v>
      </c>
      <c r="I93" s="30">
        <f t="shared" si="15"/>
        <v>0</v>
      </c>
      <c r="J93" s="30">
        <f t="shared" si="15"/>
        <v>0</v>
      </c>
      <c r="K93" s="30">
        <f t="shared" si="15"/>
        <v>0</v>
      </c>
      <c r="L93" s="30">
        <f t="shared" si="15"/>
        <v>0</v>
      </c>
      <c r="M93" s="30">
        <f t="shared" si="15"/>
        <v>0</v>
      </c>
      <c r="N93" s="30">
        <f t="shared" si="15"/>
        <v>0</v>
      </c>
      <c r="O93" s="30">
        <f>SUM(C93:N93)</f>
        <v>0</v>
      </c>
      <c r="P93" s="30">
        <f>SUM(P43:P92)</f>
        <v>0</v>
      </c>
    </row>
    <row r="94" ht="12.75">
      <c r="P94" s="20"/>
    </row>
    <row r="95" spans="1:16" ht="12.75">
      <c r="A95" s="71" t="s">
        <v>76</v>
      </c>
      <c r="B95" s="71"/>
      <c r="C95" s="21"/>
      <c r="D95" s="21"/>
      <c r="E95" s="21"/>
      <c r="F95" s="21"/>
      <c r="G95" s="21"/>
      <c r="H95" s="21"/>
      <c r="I95" s="21"/>
      <c r="J95" s="21"/>
      <c r="K95" s="21"/>
      <c r="L95" s="21"/>
      <c r="M95" s="21"/>
      <c r="N95" s="21"/>
      <c r="O95" s="21"/>
      <c r="P95" s="20"/>
    </row>
    <row r="96" spans="1:16" ht="12.75">
      <c r="A96" s="19"/>
      <c r="B96" s="16" t="s">
        <v>91</v>
      </c>
      <c r="C96" s="20">
        <f aca="true" t="shared" si="16" ref="C96:N98">$P96/12</f>
        <v>0</v>
      </c>
      <c r="D96" s="20">
        <f t="shared" si="16"/>
        <v>0</v>
      </c>
      <c r="E96" s="20">
        <f t="shared" si="16"/>
        <v>0</v>
      </c>
      <c r="F96" s="20">
        <f t="shared" si="16"/>
        <v>0</v>
      </c>
      <c r="G96" s="20">
        <f t="shared" si="16"/>
        <v>0</v>
      </c>
      <c r="H96" s="20">
        <f t="shared" si="16"/>
        <v>0</v>
      </c>
      <c r="I96" s="20">
        <f t="shared" si="16"/>
        <v>0</v>
      </c>
      <c r="J96" s="20">
        <f t="shared" si="16"/>
        <v>0</v>
      </c>
      <c r="K96" s="20">
        <f t="shared" si="16"/>
        <v>0</v>
      </c>
      <c r="L96" s="20">
        <f t="shared" si="16"/>
        <v>0</v>
      </c>
      <c r="M96" s="20">
        <f t="shared" si="16"/>
        <v>0</v>
      </c>
      <c r="N96" s="20">
        <f t="shared" si="16"/>
        <v>0</v>
      </c>
      <c r="O96" s="21">
        <f>SUM(C96:N96)</f>
        <v>0</v>
      </c>
      <c r="P96" s="36">
        <v>0</v>
      </c>
    </row>
    <row r="97" spans="1:16" ht="12.75">
      <c r="A97" s="19"/>
      <c r="B97" s="16" t="s">
        <v>163</v>
      </c>
      <c r="C97" s="20">
        <f t="shared" si="16"/>
        <v>0</v>
      </c>
      <c r="D97" s="20">
        <f t="shared" si="16"/>
        <v>0</v>
      </c>
      <c r="E97" s="20">
        <f t="shared" si="16"/>
        <v>0</v>
      </c>
      <c r="F97" s="20">
        <f t="shared" si="16"/>
        <v>0</v>
      </c>
      <c r="G97" s="20">
        <f t="shared" si="16"/>
        <v>0</v>
      </c>
      <c r="H97" s="20">
        <f t="shared" si="16"/>
        <v>0</v>
      </c>
      <c r="I97" s="20">
        <f t="shared" si="16"/>
        <v>0</v>
      </c>
      <c r="J97" s="20">
        <f t="shared" si="16"/>
        <v>0</v>
      </c>
      <c r="K97" s="20">
        <f t="shared" si="16"/>
        <v>0</v>
      </c>
      <c r="L97" s="20">
        <f t="shared" si="16"/>
        <v>0</v>
      </c>
      <c r="M97" s="20">
        <f t="shared" si="16"/>
        <v>0</v>
      </c>
      <c r="N97" s="20">
        <f t="shared" si="16"/>
        <v>0</v>
      </c>
      <c r="O97" s="21">
        <f>SUM(C97:N97)</f>
        <v>0</v>
      </c>
      <c r="P97" s="36">
        <v>0</v>
      </c>
    </row>
    <row r="98" spans="1:16" ht="12.75">
      <c r="A98" s="19"/>
      <c r="B98" s="16" t="s">
        <v>61</v>
      </c>
      <c r="C98" s="20">
        <f t="shared" si="16"/>
        <v>0</v>
      </c>
      <c r="D98" s="20">
        <f t="shared" si="16"/>
        <v>0</v>
      </c>
      <c r="E98" s="20">
        <f t="shared" si="16"/>
        <v>0</v>
      </c>
      <c r="F98" s="20">
        <f t="shared" si="16"/>
        <v>0</v>
      </c>
      <c r="G98" s="20">
        <f t="shared" si="16"/>
        <v>0</v>
      </c>
      <c r="H98" s="20">
        <f t="shared" si="16"/>
        <v>0</v>
      </c>
      <c r="I98" s="20">
        <f t="shared" si="16"/>
        <v>0</v>
      </c>
      <c r="J98" s="20">
        <f t="shared" si="16"/>
        <v>0</v>
      </c>
      <c r="K98" s="20">
        <f t="shared" si="16"/>
        <v>0</v>
      </c>
      <c r="L98" s="20">
        <f t="shared" si="16"/>
        <v>0</v>
      </c>
      <c r="M98" s="20">
        <f t="shared" si="16"/>
        <v>0</v>
      </c>
      <c r="N98" s="20">
        <f t="shared" si="16"/>
        <v>0</v>
      </c>
      <c r="O98" s="21">
        <f>SUM(C98:N98)</f>
        <v>0</v>
      </c>
      <c r="P98" s="36">
        <v>0</v>
      </c>
    </row>
    <row r="99" spans="1:16" ht="12.75">
      <c r="A99" s="23" t="s">
        <v>9</v>
      </c>
      <c r="B99" s="71"/>
      <c r="C99" s="20"/>
      <c r="D99" s="20"/>
      <c r="E99" s="20"/>
      <c r="F99" s="20"/>
      <c r="G99" s="20"/>
      <c r="H99" s="20"/>
      <c r="I99" s="20"/>
      <c r="J99" s="20"/>
      <c r="K99" s="20"/>
      <c r="L99" s="20"/>
      <c r="M99" s="20"/>
      <c r="N99" s="20"/>
      <c r="O99" s="21"/>
      <c r="P99" s="20"/>
    </row>
    <row r="100" spans="1:16" ht="12.75">
      <c r="A100" s="19"/>
      <c r="B100" s="55" t="s">
        <v>160</v>
      </c>
      <c r="C100" s="36">
        <v>0</v>
      </c>
      <c r="D100" s="36">
        <v>0</v>
      </c>
      <c r="E100" s="36">
        <v>0</v>
      </c>
      <c r="F100" s="36">
        <v>0</v>
      </c>
      <c r="G100" s="36">
        <v>0</v>
      </c>
      <c r="H100" s="36">
        <v>0</v>
      </c>
      <c r="I100" s="36">
        <v>0</v>
      </c>
      <c r="J100" s="36">
        <v>0</v>
      </c>
      <c r="K100" s="36">
        <v>0</v>
      </c>
      <c r="L100" s="36">
        <v>0</v>
      </c>
      <c r="M100" s="36">
        <v>0</v>
      </c>
      <c r="N100" s="36">
        <v>0</v>
      </c>
      <c r="O100" s="21">
        <f>SUM(C100:N100)</f>
        <v>0</v>
      </c>
      <c r="P100" s="34"/>
    </row>
    <row r="101" spans="1:16" ht="12.75">
      <c r="A101" s="19"/>
      <c r="B101" s="55" t="s">
        <v>161</v>
      </c>
      <c r="C101" s="36">
        <v>0</v>
      </c>
      <c r="D101" s="36">
        <v>0</v>
      </c>
      <c r="E101" s="36">
        <v>0</v>
      </c>
      <c r="F101" s="36">
        <v>0</v>
      </c>
      <c r="G101" s="36">
        <v>0</v>
      </c>
      <c r="H101" s="36">
        <v>0</v>
      </c>
      <c r="I101" s="36">
        <v>0</v>
      </c>
      <c r="J101" s="36">
        <v>0</v>
      </c>
      <c r="K101" s="36">
        <v>0</v>
      </c>
      <c r="L101" s="36">
        <v>0</v>
      </c>
      <c r="M101" s="36">
        <v>0</v>
      </c>
      <c r="N101" s="36">
        <v>0</v>
      </c>
      <c r="O101" s="21">
        <f>SUM(C101:N101)</f>
        <v>0</v>
      </c>
      <c r="P101" s="34"/>
    </row>
    <row r="102" spans="1:16" ht="12.75">
      <c r="A102" s="19"/>
      <c r="B102" s="16" t="s">
        <v>162</v>
      </c>
      <c r="C102" s="36">
        <v>0</v>
      </c>
      <c r="D102" s="36">
        <v>0</v>
      </c>
      <c r="E102" s="36">
        <v>0</v>
      </c>
      <c r="F102" s="36">
        <v>0</v>
      </c>
      <c r="G102" s="36">
        <v>0</v>
      </c>
      <c r="H102" s="36">
        <v>0</v>
      </c>
      <c r="I102" s="36">
        <v>0</v>
      </c>
      <c r="J102" s="36">
        <v>0</v>
      </c>
      <c r="K102" s="36">
        <v>0</v>
      </c>
      <c r="L102" s="36">
        <v>0</v>
      </c>
      <c r="M102" s="36">
        <v>0</v>
      </c>
      <c r="N102" s="36">
        <v>0</v>
      </c>
      <c r="O102" s="21">
        <f>SUM(C102:N102)</f>
        <v>0</v>
      </c>
      <c r="P102" s="34"/>
    </row>
    <row r="103" spans="1:16" ht="12.75">
      <c r="A103" s="17"/>
      <c r="C103" s="16"/>
      <c r="D103" s="16"/>
      <c r="E103" s="16"/>
      <c r="F103" s="16"/>
      <c r="G103" s="16"/>
      <c r="H103" s="16"/>
      <c r="I103" s="16"/>
      <c r="J103" s="16"/>
      <c r="K103" s="16"/>
      <c r="L103" s="16"/>
      <c r="M103" s="16"/>
      <c r="N103" s="16"/>
      <c r="P103" s="34"/>
    </row>
    <row r="104" spans="1:16" ht="12.75">
      <c r="A104" s="23" t="s">
        <v>10</v>
      </c>
      <c r="B104" s="71"/>
      <c r="C104" s="20"/>
      <c r="D104" s="20"/>
      <c r="E104" s="20"/>
      <c r="F104" s="20"/>
      <c r="G104" s="20"/>
      <c r="H104" s="20"/>
      <c r="I104" s="20"/>
      <c r="J104" s="20"/>
      <c r="K104" s="20"/>
      <c r="L104" s="20"/>
      <c r="M104" s="20"/>
      <c r="N104" s="20"/>
      <c r="O104" s="21"/>
      <c r="P104" s="20"/>
    </row>
    <row r="105" spans="1:16" ht="12.75">
      <c r="A105" s="19"/>
      <c r="B105" s="17" t="s">
        <v>11</v>
      </c>
      <c r="C105" s="20">
        <f aca="true" t="shared" si="17" ref="C105:N109">$P105/12</f>
        <v>0</v>
      </c>
      <c r="D105" s="20">
        <f t="shared" si="17"/>
        <v>0</v>
      </c>
      <c r="E105" s="20">
        <f t="shared" si="17"/>
        <v>0</v>
      </c>
      <c r="F105" s="20">
        <f t="shared" si="17"/>
        <v>0</v>
      </c>
      <c r="G105" s="20">
        <f t="shared" si="17"/>
        <v>0</v>
      </c>
      <c r="H105" s="20">
        <f t="shared" si="17"/>
        <v>0</v>
      </c>
      <c r="I105" s="20">
        <f t="shared" si="17"/>
        <v>0</v>
      </c>
      <c r="J105" s="20">
        <f t="shared" si="17"/>
        <v>0</v>
      </c>
      <c r="K105" s="20">
        <f t="shared" si="17"/>
        <v>0</v>
      </c>
      <c r="L105" s="20">
        <f t="shared" si="17"/>
        <v>0</v>
      </c>
      <c r="M105" s="20">
        <f t="shared" si="17"/>
        <v>0</v>
      </c>
      <c r="N105" s="20">
        <f t="shared" si="17"/>
        <v>0</v>
      </c>
      <c r="O105" s="21">
        <f aca="true" t="shared" si="18" ref="O105:O110">SUM(C105:N105)</f>
        <v>0</v>
      </c>
      <c r="P105" s="36">
        <v>0</v>
      </c>
    </row>
    <row r="106" spans="1:16" ht="12.75">
      <c r="A106" s="19"/>
      <c r="B106" s="17" t="s">
        <v>12</v>
      </c>
      <c r="C106" s="20">
        <f t="shared" si="17"/>
        <v>0</v>
      </c>
      <c r="D106" s="20">
        <f t="shared" si="17"/>
        <v>0</v>
      </c>
      <c r="E106" s="20">
        <f t="shared" si="17"/>
        <v>0</v>
      </c>
      <c r="F106" s="20">
        <f t="shared" si="17"/>
        <v>0</v>
      </c>
      <c r="G106" s="20">
        <f t="shared" si="17"/>
        <v>0</v>
      </c>
      <c r="H106" s="20">
        <f t="shared" si="17"/>
        <v>0</v>
      </c>
      <c r="I106" s="20">
        <f t="shared" si="17"/>
        <v>0</v>
      </c>
      <c r="J106" s="20">
        <f t="shared" si="17"/>
        <v>0</v>
      </c>
      <c r="K106" s="20">
        <f t="shared" si="17"/>
        <v>0</v>
      </c>
      <c r="L106" s="20">
        <f t="shared" si="17"/>
        <v>0</v>
      </c>
      <c r="M106" s="20">
        <f t="shared" si="17"/>
        <v>0</v>
      </c>
      <c r="N106" s="20">
        <f t="shared" si="17"/>
        <v>0</v>
      </c>
      <c r="O106" s="21">
        <f t="shared" si="18"/>
        <v>0</v>
      </c>
      <c r="P106" s="36">
        <v>0</v>
      </c>
    </row>
    <row r="107" spans="1:16" ht="12.75">
      <c r="A107" s="19"/>
      <c r="B107" s="17" t="s">
        <v>64</v>
      </c>
      <c r="C107" s="20">
        <f t="shared" si="17"/>
        <v>0</v>
      </c>
      <c r="D107" s="20">
        <f t="shared" si="17"/>
        <v>0</v>
      </c>
      <c r="E107" s="20">
        <f t="shared" si="17"/>
        <v>0</v>
      </c>
      <c r="F107" s="20">
        <f t="shared" si="17"/>
        <v>0</v>
      </c>
      <c r="G107" s="20">
        <f t="shared" si="17"/>
        <v>0</v>
      </c>
      <c r="H107" s="20">
        <f t="shared" si="17"/>
        <v>0</v>
      </c>
      <c r="I107" s="20">
        <f t="shared" si="17"/>
        <v>0</v>
      </c>
      <c r="J107" s="20">
        <f t="shared" si="17"/>
        <v>0</v>
      </c>
      <c r="K107" s="20">
        <f t="shared" si="17"/>
        <v>0</v>
      </c>
      <c r="L107" s="20">
        <f t="shared" si="17"/>
        <v>0</v>
      </c>
      <c r="M107" s="20">
        <f t="shared" si="17"/>
        <v>0</v>
      </c>
      <c r="N107" s="20">
        <f t="shared" si="17"/>
        <v>0</v>
      </c>
      <c r="O107" s="21">
        <f t="shared" si="18"/>
        <v>0</v>
      </c>
      <c r="P107" s="36">
        <v>0</v>
      </c>
    </row>
    <row r="108" spans="1:16" ht="12.75">
      <c r="A108" s="19"/>
      <c r="B108" s="17" t="s">
        <v>13</v>
      </c>
      <c r="C108" s="20">
        <f t="shared" si="17"/>
        <v>0</v>
      </c>
      <c r="D108" s="20">
        <f t="shared" si="17"/>
        <v>0</v>
      </c>
      <c r="E108" s="20">
        <f t="shared" si="17"/>
        <v>0</v>
      </c>
      <c r="F108" s="20">
        <f t="shared" si="17"/>
        <v>0</v>
      </c>
      <c r="G108" s="20">
        <f t="shared" si="17"/>
        <v>0</v>
      </c>
      <c r="H108" s="20">
        <f t="shared" si="17"/>
        <v>0</v>
      </c>
      <c r="I108" s="20">
        <f t="shared" si="17"/>
        <v>0</v>
      </c>
      <c r="J108" s="20">
        <f t="shared" si="17"/>
        <v>0</v>
      </c>
      <c r="K108" s="20">
        <f t="shared" si="17"/>
        <v>0</v>
      </c>
      <c r="L108" s="20">
        <f t="shared" si="17"/>
        <v>0</v>
      </c>
      <c r="M108" s="20">
        <f t="shared" si="17"/>
        <v>0</v>
      </c>
      <c r="N108" s="20">
        <f t="shared" si="17"/>
        <v>0</v>
      </c>
      <c r="O108" s="21">
        <f t="shared" si="18"/>
        <v>0</v>
      </c>
      <c r="P108" s="36">
        <v>0</v>
      </c>
    </row>
    <row r="109" spans="1:16" ht="12.75">
      <c r="A109" s="19"/>
      <c r="B109" s="16" t="s">
        <v>61</v>
      </c>
      <c r="C109" s="20">
        <f t="shared" si="17"/>
        <v>0</v>
      </c>
      <c r="D109" s="20">
        <f t="shared" si="17"/>
        <v>0</v>
      </c>
      <c r="E109" s="20">
        <f t="shared" si="17"/>
        <v>0</v>
      </c>
      <c r="F109" s="20">
        <f t="shared" si="17"/>
        <v>0</v>
      </c>
      <c r="G109" s="20">
        <f t="shared" si="17"/>
        <v>0</v>
      </c>
      <c r="H109" s="20">
        <f t="shared" si="17"/>
        <v>0</v>
      </c>
      <c r="I109" s="20">
        <f t="shared" si="17"/>
        <v>0</v>
      </c>
      <c r="J109" s="20">
        <f t="shared" si="17"/>
        <v>0</v>
      </c>
      <c r="K109" s="20">
        <f t="shared" si="17"/>
        <v>0</v>
      </c>
      <c r="L109" s="20">
        <f t="shared" si="17"/>
        <v>0</v>
      </c>
      <c r="M109" s="20">
        <f t="shared" si="17"/>
        <v>0</v>
      </c>
      <c r="N109" s="20">
        <f t="shared" si="17"/>
        <v>0</v>
      </c>
      <c r="O109" s="21">
        <f t="shared" si="18"/>
        <v>0</v>
      </c>
      <c r="P109" s="36">
        <v>0</v>
      </c>
    </row>
    <row r="110" spans="1:16" ht="12.75">
      <c r="A110" s="17" t="s">
        <v>77</v>
      </c>
      <c r="C110" s="21">
        <f>'Existing Loans'!V43+'Existing Loans'!V59-C112</f>
        <v>1.375</v>
      </c>
      <c r="D110" s="21">
        <f>'Existing Loans'!W43+'Existing Loans'!W59-D112</f>
        <v>1.3807291666666668</v>
      </c>
      <c r="E110" s="21">
        <f>'Existing Loans'!X43+'Existing Loans'!X59-E112</f>
        <v>1.3864822048611112</v>
      </c>
      <c r="F110" s="21">
        <f>'Existing Loans'!Y43+'Existing Loans'!Y59-F112</f>
        <v>1.3922592140480323</v>
      </c>
      <c r="G110" s="21">
        <f>'Existing Loans'!Z43+'Existing Loans'!Z59-G112</f>
        <v>1.3980602941065658</v>
      </c>
      <c r="H110" s="21">
        <f>'Existing Loans'!AA43+'Existing Loans'!AA59-H112</f>
        <v>1.40388554533201</v>
      </c>
      <c r="I110" s="21">
        <f>'Existing Loans'!AB43+'Existing Loans'!AB59-I112</f>
        <v>1.40973506843756</v>
      </c>
      <c r="J110" s="21">
        <f>'Existing Loans'!AC43+'Existing Loans'!AC59-J112</f>
        <v>1.41560896455605</v>
      </c>
      <c r="K110" s="21">
        <f>'Existing Loans'!AD43+'Existing Loans'!AD59-K112</f>
        <v>1.4215073352416998</v>
      </c>
      <c r="L110" s="21">
        <f>'Existing Loans'!AE43+'Existing Loans'!AE59-L112</f>
        <v>1.4274302824718736</v>
      </c>
      <c r="M110" s="21">
        <f>'Existing Loans'!AF43+'Existing Loans'!AF59-M112</f>
        <v>1.4333779086488398</v>
      </c>
      <c r="N110" s="21">
        <f>'Existing Loans'!AG43+'Existing Loans'!AG59-N112</f>
        <v>1.4393503166015433</v>
      </c>
      <c r="O110" s="21">
        <f t="shared" si="18"/>
        <v>16.883426300971955</v>
      </c>
      <c r="P110" s="50">
        <f>('Existing Loans'!F43+'Existing Loans'!F59)*12</f>
        <v>16.5</v>
      </c>
    </row>
    <row r="111" spans="2:14" ht="12.75">
      <c r="B111" s="17" t="s">
        <v>63</v>
      </c>
      <c r="C111" s="29">
        <f>'Existing Loans'!$E62</f>
        <v>0.05</v>
      </c>
      <c r="D111" s="29">
        <f>'Existing Loans'!$E62</f>
        <v>0.05</v>
      </c>
      <c r="E111" s="29">
        <f>'Existing Loans'!$E62</f>
        <v>0.05</v>
      </c>
      <c r="F111" s="29">
        <f>'Existing Loans'!$E62</f>
        <v>0.05</v>
      </c>
      <c r="G111" s="29">
        <f>'Existing Loans'!$E62</f>
        <v>0.05</v>
      </c>
      <c r="H111" s="29">
        <f>'Existing Loans'!$E62</f>
        <v>0.05</v>
      </c>
      <c r="I111" s="29">
        <f>'Existing Loans'!$E62</f>
        <v>0.05</v>
      </c>
      <c r="J111" s="29">
        <f>'Existing Loans'!$E62</f>
        <v>0.05</v>
      </c>
      <c r="K111" s="29">
        <f>'Existing Loans'!$E62</f>
        <v>0.05</v>
      </c>
      <c r="L111" s="29">
        <f>'Existing Loans'!$E62</f>
        <v>0.05</v>
      </c>
      <c r="M111" s="29">
        <f>'Existing Loans'!$E62</f>
        <v>0.05</v>
      </c>
      <c r="N111" s="29">
        <f>'Existing Loans'!$E62</f>
        <v>0.05</v>
      </c>
    </row>
    <row r="112" spans="1:16" ht="12.75">
      <c r="A112" s="19"/>
      <c r="B112" s="17" t="s">
        <v>78</v>
      </c>
      <c r="C112" s="21">
        <f aca="true" t="shared" si="19" ref="C112:N112">C111*B140/12</f>
        <v>0.625</v>
      </c>
      <c r="D112" s="21">
        <f t="shared" si="19"/>
        <v>0.6192708333333333</v>
      </c>
      <c r="E112" s="21">
        <f t="shared" si="19"/>
        <v>0.6135177951388889</v>
      </c>
      <c r="F112" s="21">
        <f t="shared" si="19"/>
        <v>0.6077407859519676</v>
      </c>
      <c r="G112" s="21">
        <f t="shared" si="19"/>
        <v>0.601939705893434</v>
      </c>
      <c r="H112" s="21">
        <f t="shared" si="19"/>
        <v>0.5961144546679901</v>
      </c>
      <c r="I112" s="21">
        <f t="shared" si="19"/>
        <v>0.5902649315624401</v>
      </c>
      <c r="J112" s="21">
        <f t="shared" si="19"/>
        <v>0.5843910354439502</v>
      </c>
      <c r="K112" s="21">
        <f t="shared" si="19"/>
        <v>0.5784926647583001</v>
      </c>
      <c r="L112" s="21">
        <f t="shared" si="19"/>
        <v>0.5725697175281264</v>
      </c>
      <c r="M112" s="21">
        <f t="shared" si="19"/>
        <v>0.5666220913511602</v>
      </c>
      <c r="N112" s="21">
        <f t="shared" si="19"/>
        <v>0.5606496833984567</v>
      </c>
      <c r="O112" s="21">
        <f>SUM(C112:N112)</f>
        <v>7.116573699028047</v>
      </c>
      <c r="P112" s="20"/>
    </row>
    <row r="113" spans="2:16" ht="12.75">
      <c r="B113" s="16" t="s">
        <v>165</v>
      </c>
      <c r="C113" s="36"/>
      <c r="D113" s="36"/>
      <c r="E113" s="36"/>
      <c r="F113" s="36"/>
      <c r="G113" s="36"/>
      <c r="H113" s="36"/>
      <c r="I113" s="36"/>
      <c r="J113" s="36"/>
      <c r="K113" s="36"/>
      <c r="L113" s="36"/>
      <c r="M113" s="36"/>
      <c r="N113" s="36"/>
      <c r="O113" s="21">
        <f>SUM(C113:N113)</f>
        <v>0</v>
      </c>
      <c r="P113" s="20"/>
    </row>
    <row r="114" spans="2:16" ht="12.75">
      <c r="B114" s="16" t="s">
        <v>165</v>
      </c>
      <c r="C114" s="36"/>
      <c r="D114" s="36"/>
      <c r="E114" s="36"/>
      <c r="F114" s="36"/>
      <c r="G114" s="36"/>
      <c r="H114" s="36"/>
      <c r="I114" s="36"/>
      <c r="J114" s="36"/>
      <c r="K114" s="36"/>
      <c r="L114" s="36"/>
      <c r="M114" s="36"/>
      <c r="N114" s="36"/>
      <c r="O114" s="21">
        <f>SUM(C114:N114)</f>
        <v>0</v>
      </c>
      <c r="P114" s="20"/>
    </row>
    <row r="115" spans="2:16" ht="12.75">
      <c r="B115" s="16" t="s">
        <v>165</v>
      </c>
      <c r="C115" s="36"/>
      <c r="D115" s="36"/>
      <c r="E115" s="36"/>
      <c r="F115" s="36"/>
      <c r="G115" s="36"/>
      <c r="H115" s="36"/>
      <c r="I115" s="36"/>
      <c r="J115" s="36"/>
      <c r="K115" s="36"/>
      <c r="L115" s="36"/>
      <c r="M115" s="36"/>
      <c r="N115" s="36"/>
      <c r="O115" s="21">
        <f>SUM(C115:N115)</f>
        <v>0</v>
      </c>
      <c r="P115" s="20"/>
    </row>
    <row r="116" spans="1:16" ht="12.75">
      <c r="A116" s="23" t="s">
        <v>15</v>
      </c>
      <c r="C116" s="21">
        <f aca="true" t="shared" si="20" ref="C116:O116">SUM(C93:C110)+SUM(C112:C115)</f>
        <v>2</v>
      </c>
      <c r="D116" s="21">
        <f t="shared" si="20"/>
        <v>2</v>
      </c>
      <c r="E116" s="21">
        <f t="shared" si="20"/>
        <v>2</v>
      </c>
      <c r="F116" s="21">
        <f t="shared" si="20"/>
        <v>2</v>
      </c>
      <c r="G116" s="21">
        <f t="shared" si="20"/>
        <v>2</v>
      </c>
      <c r="H116" s="21">
        <f t="shared" si="20"/>
        <v>2</v>
      </c>
      <c r="I116" s="21">
        <f t="shared" si="20"/>
        <v>2</v>
      </c>
      <c r="J116" s="21">
        <f t="shared" si="20"/>
        <v>2</v>
      </c>
      <c r="K116" s="21">
        <f t="shared" si="20"/>
        <v>2</v>
      </c>
      <c r="L116" s="21">
        <f t="shared" si="20"/>
        <v>2</v>
      </c>
      <c r="M116" s="21">
        <f t="shared" si="20"/>
        <v>2</v>
      </c>
      <c r="N116" s="21">
        <f t="shared" si="20"/>
        <v>2</v>
      </c>
      <c r="O116" s="25">
        <f t="shared" si="20"/>
        <v>24</v>
      </c>
      <c r="P116" s="20"/>
    </row>
    <row r="117" ht="12.75">
      <c r="P117" s="20"/>
    </row>
    <row r="118" spans="1:16" ht="12.75">
      <c r="A118" s="17" t="s">
        <v>16</v>
      </c>
      <c r="C118" s="21">
        <f aca="true" t="shared" si="21" ref="C118:N118">C40-C116</f>
        <v>-1</v>
      </c>
      <c r="D118" s="21">
        <f t="shared" si="21"/>
        <v>-1.999999999946525</v>
      </c>
      <c r="E118" s="21">
        <f t="shared" si="21"/>
        <v>-1.9999999999999998</v>
      </c>
      <c r="F118" s="21">
        <f t="shared" si="21"/>
        <v>-1.9999999999999998</v>
      </c>
      <c r="G118" s="21">
        <f t="shared" si="21"/>
        <v>-2</v>
      </c>
      <c r="H118" s="21">
        <f t="shared" si="21"/>
        <v>-1.9999999999999998</v>
      </c>
      <c r="I118" s="21">
        <f t="shared" si="21"/>
        <v>-1.9999999999999998</v>
      </c>
      <c r="J118" s="21">
        <f t="shared" si="21"/>
        <v>-2</v>
      </c>
      <c r="K118" s="21">
        <f t="shared" si="21"/>
        <v>-1.9999999999999998</v>
      </c>
      <c r="L118" s="21">
        <f t="shared" si="21"/>
        <v>-2</v>
      </c>
      <c r="M118" s="21">
        <f t="shared" si="21"/>
        <v>-2</v>
      </c>
      <c r="N118" s="21">
        <f t="shared" si="21"/>
        <v>-1.9999999999999998</v>
      </c>
      <c r="O118" s="21"/>
      <c r="P118" s="20"/>
    </row>
    <row r="119" spans="1:16" ht="12.75">
      <c r="A119" s="17" t="s">
        <v>79</v>
      </c>
      <c r="C119" s="20">
        <f aca="true" t="shared" si="22" ref="C119:N119">$P119/12</f>
        <v>0</v>
      </c>
      <c r="D119" s="20">
        <f t="shared" si="22"/>
        <v>0</v>
      </c>
      <c r="E119" s="20">
        <f t="shared" si="22"/>
        <v>0</v>
      </c>
      <c r="F119" s="20">
        <f t="shared" si="22"/>
        <v>0</v>
      </c>
      <c r="G119" s="20">
        <f t="shared" si="22"/>
        <v>0</v>
      </c>
      <c r="H119" s="20">
        <f t="shared" si="22"/>
        <v>0</v>
      </c>
      <c r="I119" s="20">
        <f t="shared" si="22"/>
        <v>0</v>
      </c>
      <c r="J119" s="20">
        <f t="shared" si="22"/>
        <v>0</v>
      </c>
      <c r="K119" s="20">
        <f t="shared" si="22"/>
        <v>0</v>
      </c>
      <c r="L119" s="20">
        <f t="shared" si="22"/>
        <v>0</v>
      </c>
      <c r="M119" s="20">
        <f t="shared" si="22"/>
        <v>0</v>
      </c>
      <c r="N119" s="20">
        <f t="shared" si="22"/>
        <v>0</v>
      </c>
      <c r="O119" s="21">
        <f>SUM(C119:N119)</f>
        <v>0</v>
      </c>
      <c r="P119" s="36"/>
    </row>
    <row r="120" spans="1:16" ht="12.75">
      <c r="A120" s="17" t="s">
        <v>80</v>
      </c>
      <c r="C120" s="21">
        <f aca="true" t="shared" si="23" ref="C120:N120">C118+C119</f>
        <v>-1</v>
      </c>
      <c r="D120" s="21">
        <f t="shared" si="23"/>
        <v>-1.999999999946525</v>
      </c>
      <c r="E120" s="21">
        <f t="shared" si="23"/>
        <v>-1.9999999999999998</v>
      </c>
      <c r="F120" s="21">
        <f t="shared" si="23"/>
        <v>-1.9999999999999998</v>
      </c>
      <c r="G120" s="21">
        <f t="shared" si="23"/>
        <v>-2</v>
      </c>
      <c r="H120" s="21">
        <f t="shared" si="23"/>
        <v>-1.9999999999999998</v>
      </c>
      <c r="I120" s="21">
        <f t="shared" si="23"/>
        <v>-1.9999999999999998</v>
      </c>
      <c r="J120" s="21">
        <f t="shared" si="23"/>
        <v>-2</v>
      </c>
      <c r="K120" s="21">
        <f t="shared" si="23"/>
        <v>-1.9999999999999998</v>
      </c>
      <c r="L120" s="21">
        <f t="shared" si="23"/>
        <v>-2</v>
      </c>
      <c r="M120" s="21">
        <f t="shared" si="23"/>
        <v>-2</v>
      </c>
      <c r="N120" s="21">
        <f t="shared" si="23"/>
        <v>-1.9999999999999998</v>
      </c>
      <c r="O120" s="21"/>
      <c r="P120" s="20"/>
    </row>
    <row r="121" ht="12.75">
      <c r="P121" s="20"/>
    </row>
    <row r="122" spans="1:16" ht="12.75">
      <c r="A122" s="17" t="s">
        <v>17</v>
      </c>
      <c r="C122" s="21"/>
      <c r="D122" s="21"/>
      <c r="E122" s="21"/>
      <c r="F122" s="21"/>
      <c r="G122" s="21"/>
      <c r="H122" s="21"/>
      <c r="I122" s="21"/>
      <c r="J122" s="21"/>
      <c r="K122" s="21"/>
      <c r="L122" s="21"/>
      <c r="M122" s="21"/>
      <c r="N122" s="21"/>
      <c r="O122" s="21"/>
      <c r="P122" s="20"/>
    </row>
    <row r="123" spans="1:16" ht="12.75">
      <c r="A123" s="19"/>
      <c r="B123" s="17" t="s">
        <v>18</v>
      </c>
      <c r="C123" s="21">
        <f aca="true" t="shared" si="24" ref="C123:N123">(IF(C120&lt;0,C120*(-1),0))+IF(C120-C128-C130&lt;0,C128+C130,0)</f>
        <v>2</v>
      </c>
      <c r="D123" s="21">
        <f t="shared" si="24"/>
        <v>3.004340277724303</v>
      </c>
      <c r="E123" s="21">
        <f t="shared" si="24"/>
        <v>3.01286530671274</v>
      </c>
      <c r="F123" s="21">
        <f t="shared" si="24"/>
        <v>3.021425856601821</v>
      </c>
      <c r="G123" s="21">
        <f t="shared" si="24"/>
        <v>3.0300220754487732</v>
      </c>
      <c r="H123" s="21">
        <f t="shared" si="24"/>
        <v>3.038654111874254</v>
      </c>
      <c r="I123" s="21">
        <f t="shared" si="24"/>
        <v>3.0473221151181744</v>
      </c>
      <c r="J123" s="21">
        <f t="shared" si="24"/>
        <v>3.056026235042278</v>
      </c>
      <c r="K123" s="21">
        <f t="shared" si="24"/>
        <v>3.0647666221327317</v>
      </c>
      <c r="L123" s="21">
        <f t="shared" si="24"/>
        <v>3.0735434275027296</v>
      </c>
      <c r="M123" s="21">
        <f t="shared" si="24"/>
        <v>3.0823568028951023</v>
      </c>
      <c r="N123" s="21">
        <f t="shared" si="24"/>
        <v>3.0912069006849423</v>
      </c>
      <c r="O123" s="21">
        <f>SUM(C123:N123)</f>
        <v>35.522529731737855</v>
      </c>
      <c r="P123" s="20"/>
    </row>
    <row r="124" spans="2:16" ht="12.75">
      <c r="B124" s="17" t="s">
        <v>19</v>
      </c>
      <c r="C124" s="36"/>
      <c r="D124" s="36"/>
      <c r="E124" s="36"/>
      <c r="F124" s="36"/>
      <c r="G124" s="36"/>
      <c r="H124" s="69"/>
      <c r="I124" s="36"/>
      <c r="J124" s="36"/>
      <c r="K124" s="36"/>
      <c r="L124" s="36"/>
      <c r="M124" s="36"/>
      <c r="N124" s="36"/>
      <c r="O124" s="21">
        <f>SUM(C124:N124)</f>
        <v>0</v>
      </c>
      <c r="P124" s="20"/>
    </row>
    <row r="125" ht="12.75">
      <c r="P125" s="20"/>
    </row>
    <row r="126" spans="1:16" ht="12.75">
      <c r="A126" s="17" t="s">
        <v>20</v>
      </c>
      <c r="P126" s="20"/>
    </row>
    <row r="127" spans="1:16" ht="12.75">
      <c r="A127" s="19"/>
      <c r="B127" s="17" t="s">
        <v>21</v>
      </c>
      <c r="C127" s="21">
        <f aca="true" t="shared" si="25" ref="C127:N127">IF(B136&gt;0,(IF(C120-C128-C130&gt;0,MIN(B136,C120-C128-C130),0)),0)</f>
        <v>0</v>
      </c>
      <c r="D127" s="21">
        <f t="shared" si="25"/>
        <v>0</v>
      </c>
      <c r="E127" s="21">
        <f t="shared" si="25"/>
        <v>0</v>
      </c>
      <c r="F127" s="21">
        <f t="shared" si="25"/>
        <v>0</v>
      </c>
      <c r="G127" s="21">
        <f t="shared" si="25"/>
        <v>0</v>
      </c>
      <c r="H127" s="21">
        <f>IF(G136&gt;0,(IF(H120-H128-H130&gt;0,MIN(G136,H120-H128-H130),0)),0)</f>
        <v>0</v>
      </c>
      <c r="I127" s="21">
        <f t="shared" si="25"/>
        <v>0</v>
      </c>
      <c r="J127" s="21">
        <f t="shared" si="25"/>
        <v>0</v>
      </c>
      <c r="K127" s="21">
        <f t="shared" si="25"/>
        <v>0</v>
      </c>
      <c r="L127" s="21">
        <f t="shared" si="25"/>
        <v>0</v>
      </c>
      <c r="M127" s="21">
        <f t="shared" si="25"/>
        <v>0</v>
      </c>
      <c r="N127" s="21">
        <f t="shared" si="25"/>
        <v>0</v>
      </c>
      <c r="O127" s="21">
        <f>SUM(C127:N127)</f>
        <v>0</v>
      </c>
      <c r="P127" s="20"/>
    </row>
    <row r="128" spans="2:16" ht="12.75">
      <c r="B128" s="17" t="s">
        <v>22</v>
      </c>
      <c r="C128" s="21">
        <f aca="true" t="shared" si="26" ref="C128:N128">$P128/12</f>
        <v>0.9583333333333334</v>
      </c>
      <c r="D128" s="21">
        <f t="shared" si="26"/>
        <v>0.9583333333333334</v>
      </c>
      <c r="E128" s="21">
        <f t="shared" si="26"/>
        <v>0.9583333333333334</v>
      </c>
      <c r="F128" s="21">
        <f t="shared" si="26"/>
        <v>0.9583333333333334</v>
      </c>
      <c r="G128" s="21">
        <f t="shared" si="26"/>
        <v>0.9583333333333334</v>
      </c>
      <c r="H128" s="21">
        <f t="shared" si="26"/>
        <v>0.9583333333333334</v>
      </c>
      <c r="I128" s="21">
        <f t="shared" si="26"/>
        <v>0.9583333333333334</v>
      </c>
      <c r="J128" s="21">
        <f t="shared" si="26"/>
        <v>0.9583333333333334</v>
      </c>
      <c r="K128" s="21">
        <f t="shared" si="26"/>
        <v>0.9583333333333334</v>
      </c>
      <c r="L128" s="21">
        <f t="shared" si="26"/>
        <v>0.9583333333333334</v>
      </c>
      <c r="M128" s="21">
        <f t="shared" si="26"/>
        <v>0.9583333333333334</v>
      </c>
      <c r="N128" s="21">
        <f t="shared" si="26"/>
        <v>0.9583333333333334</v>
      </c>
      <c r="O128" s="21">
        <f>SUM(C128:N128)</f>
        <v>11.500000000000002</v>
      </c>
      <c r="P128" s="50">
        <f>'Existing Loans'!F17*12</f>
        <v>11.5</v>
      </c>
    </row>
    <row r="129" spans="2:14" ht="12.75">
      <c r="B129" s="17" t="s">
        <v>14</v>
      </c>
      <c r="C129" s="29">
        <f>'Existing Loans'!$E18</f>
        <v>0.05</v>
      </c>
      <c r="D129" s="29">
        <f>'Existing Loans'!$E18</f>
        <v>0.05</v>
      </c>
      <c r="E129" s="29">
        <f>'Existing Loans'!$E18</f>
        <v>0.05</v>
      </c>
      <c r="F129" s="29">
        <f>'Existing Loans'!$E18</f>
        <v>0.05</v>
      </c>
      <c r="G129" s="29">
        <f>'Existing Loans'!$E18</f>
        <v>0.05</v>
      </c>
      <c r="H129" s="29">
        <f>'Existing Loans'!$E18</f>
        <v>0.05</v>
      </c>
      <c r="I129" s="29">
        <f>'Existing Loans'!$E18</f>
        <v>0.05</v>
      </c>
      <c r="J129" s="29">
        <f>'Existing Loans'!$E18</f>
        <v>0.05</v>
      </c>
      <c r="K129" s="29">
        <f>'Existing Loans'!$E18</f>
        <v>0.05</v>
      </c>
      <c r="L129" s="29">
        <f>'Existing Loans'!$E18</f>
        <v>0.05</v>
      </c>
      <c r="M129" s="29">
        <f>'Existing Loans'!$E18</f>
        <v>0.05</v>
      </c>
      <c r="N129" s="29">
        <f>'Existing Loans'!$E18</f>
        <v>0.05</v>
      </c>
    </row>
    <row r="130" spans="1:16" ht="12.75">
      <c r="A130" s="19"/>
      <c r="B130" s="17" t="s">
        <v>23</v>
      </c>
      <c r="C130" s="21">
        <f aca="true" t="shared" si="27" ref="C130:N130">C129*(B138+B136)/12</f>
        <v>0.041666666666666664</v>
      </c>
      <c r="D130" s="21">
        <f t="shared" si="27"/>
        <v>0.04600694444444445</v>
      </c>
      <c r="E130" s="21">
        <f t="shared" si="27"/>
        <v>0.054531973379406816</v>
      </c>
      <c r="F130" s="21">
        <f t="shared" si="27"/>
        <v>0.06309252326848769</v>
      </c>
      <c r="G130" s="21">
        <f t="shared" si="27"/>
        <v>0.07168874211543971</v>
      </c>
      <c r="H130" s="21">
        <f t="shared" si="27"/>
        <v>0.08032077854092072</v>
      </c>
      <c r="I130" s="21">
        <f t="shared" si="27"/>
        <v>0.08898878178484121</v>
      </c>
      <c r="J130" s="21">
        <f t="shared" si="27"/>
        <v>0.09769290170894472</v>
      </c>
      <c r="K130" s="21">
        <f t="shared" si="27"/>
        <v>0.10643328879939866</v>
      </c>
      <c r="L130" s="21">
        <f t="shared" si="27"/>
        <v>0.11521009416939616</v>
      </c>
      <c r="M130" s="21">
        <f t="shared" si="27"/>
        <v>0.12402346956176864</v>
      </c>
      <c r="N130" s="21">
        <f t="shared" si="27"/>
        <v>0.13287356735160935</v>
      </c>
      <c r="O130" s="21">
        <f>SUM(C130:N130)</f>
        <v>1.022529731791325</v>
      </c>
      <c r="P130" s="20"/>
    </row>
    <row r="131" spans="1:16" ht="12.75">
      <c r="A131" s="19"/>
      <c r="B131" s="17" t="s">
        <v>24</v>
      </c>
      <c r="C131" s="20">
        <f aca="true" t="shared" si="28" ref="C131:N131">$P131/12</f>
        <v>0</v>
      </c>
      <c r="D131" s="20">
        <f t="shared" si="28"/>
        <v>0</v>
      </c>
      <c r="E131" s="20">
        <f t="shared" si="28"/>
        <v>0</v>
      </c>
      <c r="F131" s="20">
        <f t="shared" si="28"/>
        <v>0</v>
      </c>
      <c r="G131" s="20">
        <f t="shared" si="28"/>
        <v>0</v>
      </c>
      <c r="H131" s="20">
        <f t="shared" si="28"/>
        <v>0</v>
      </c>
      <c r="I131" s="20">
        <f t="shared" si="28"/>
        <v>0</v>
      </c>
      <c r="J131" s="20">
        <f t="shared" si="28"/>
        <v>0</v>
      </c>
      <c r="K131" s="20">
        <f t="shared" si="28"/>
        <v>0</v>
      </c>
      <c r="L131" s="20">
        <f t="shared" si="28"/>
        <v>0</v>
      </c>
      <c r="M131" s="20">
        <f t="shared" si="28"/>
        <v>0</v>
      </c>
      <c r="N131" s="20">
        <f t="shared" si="28"/>
        <v>0</v>
      </c>
      <c r="O131" s="21">
        <f>SUM(C131:N131)</f>
        <v>0</v>
      </c>
      <c r="P131" s="36"/>
    </row>
    <row r="132" spans="1:16" ht="12.75">
      <c r="A132" s="17" t="s">
        <v>25</v>
      </c>
      <c r="C132" s="30">
        <f>C120+C123+C124-C128-C127-C130-C131</f>
        <v>-3.469446951953614E-17</v>
      </c>
      <c r="D132" s="30">
        <f aca="true" t="shared" si="29" ref="D132:N132">D120+D123+D124-D127-D128-D130-D131</f>
        <v>3.0531133177191805E-16</v>
      </c>
      <c r="E132" s="30">
        <f t="shared" si="29"/>
        <v>2.5673907444456745E-16</v>
      </c>
      <c r="F132" s="30">
        <f t="shared" si="29"/>
        <v>0</v>
      </c>
      <c r="G132" s="30">
        <f t="shared" si="29"/>
        <v>1.3877787807814457E-16</v>
      </c>
      <c r="H132" s="30">
        <f t="shared" si="29"/>
        <v>1.8041124150158794E-16</v>
      </c>
      <c r="I132" s="30">
        <f t="shared" si="29"/>
        <v>5.551115123125783E-17</v>
      </c>
      <c r="J132" s="30">
        <f t="shared" si="29"/>
        <v>1.249000902703301E-16</v>
      </c>
      <c r="K132" s="30">
        <f t="shared" si="29"/>
        <v>-1.5265566588595902E-16</v>
      </c>
      <c r="L132" s="30">
        <f t="shared" si="29"/>
        <v>4.163336342344337E-17</v>
      </c>
      <c r="M132" s="30">
        <f t="shared" si="29"/>
        <v>2.636779683484747E-16</v>
      </c>
      <c r="N132" s="30">
        <f t="shared" si="29"/>
        <v>-1.942890293094024E-16</v>
      </c>
      <c r="O132" s="30">
        <f>N132</f>
        <v>-1.942890293094024E-16</v>
      </c>
      <c r="P132" s="21"/>
    </row>
    <row r="133" ht="12.75">
      <c r="P133" s="21"/>
    </row>
    <row r="134" spans="1:16" ht="12.75">
      <c r="A134" s="17" t="s">
        <v>26</v>
      </c>
      <c r="C134" s="21"/>
      <c r="D134" s="21"/>
      <c r="E134" s="21"/>
      <c r="F134" s="21"/>
      <c r="G134" s="21"/>
      <c r="H134" s="21"/>
      <c r="I134" s="21"/>
      <c r="J134" s="21"/>
      <c r="K134" s="21"/>
      <c r="L134" s="21"/>
      <c r="M134" s="21"/>
      <c r="N134" s="21"/>
      <c r="O134" s="21"/>
      <c r="P134" s="21"/>
    </row>
    <row r="135" spans="1:16" ht="12.75">
      <c r="A135" s="19"/>
      <c r="B135" s="17" t="s">
        <v>27</v>
      </c>
      <c r="C135" s="21"/>
      <c r="D135" s="21"/>
      <c r="E135" s="21"/>
      <c r="F135" s="21"/>
      <c r="G135" s="21"/>
      <c r="H135" s="21"/>
      <c r="I135" s="21"/>
      <c r="J135" s="21"/>
      <c r="K135" s="21"/>
      <c r="L135" s="21"/>
      <c r="M135" s="21"/>
      <c r="N135" s="21"/>
      <c r="O135" s="21"/>
      <c r="P135" s="21"/>
    </row>
    <row r="136" spans="2:16" ht="12.75">
      <c r="B136" s="20"/>
      <c r="C136" s="30">
        <f aca="true" t="shared" si="30" ref="C136:N136">B136+C123-C127</f>
        <v>2</v>
      </c>
      <c r="D136" s="30">
        <f t="shared" si="30"/>
        <v>5.004340277724303</v>
      </c>
      <c r="E136" s="30">
        <f t="shared" si="30"/>
        <v>8.017205584437043</v>
      </c>
      <c r="F136" s="30">
        <f t="shared" si="30"/>
        <v>11.038631441038865</v>
      </c>
      <c r="G136" s="30">
        <f t="shared" si="30"/>
        <v>14.068653516487638</v>
      </c>
      <c r="H136" s="30">
        <f t="shared" si="30"/>
        <v>17.10730762836189</v>
      </c>
      <c r="I136" s="30">
        <f t="shared" si="30"/>
        <v>20.154629743480065</v>
      </c>
      <c r="J136" s="30">
        <f t="shared" si="30"/>
        <v>23.210655978522343</v>
      </c>
      <c r="K136" s="30">
        <f t="shared" si="30"/>
        <v>26.275422600655077</v>
      </c>
      <c r="L136" s="30">
        <f t="shared" si="30"/>
        <v>29.348966028157808</v>
      </c>
      <c r="M136" s="30">
        <f t="shared" si="30"/>
        <v>32.43132283105291</v>
      </c>
      <c r="N136" s="30">
        <f t="shared" si="30"/>
        <v>35.522529731737855</v>
      </c>
      <c r="O136" s="21"/>
      <c r="P136" s="21"/>
    </row>
    <row r="137" spans="1:16" ht="12.75">
      <c r="A137" s="19"/>
      <c r="B137" s="17" t="s">
        <v>28</v>
      </c>
      <c r="C137" s="21"/>
      <c r="D137" s="21"/>
      <c r="E137" s="21"/>
      <c r="F137" s="21"/>
      <c r="G137" s="21"/>
      <c r="H137" s="21"/>
      <c r="I137" s="21"/>
      <c r="J137" s="21"/>
      <c r="K137" s="21"/>
      <c r="L137" s="21"/>
      <c r="M137" s="21"/>
      <c r="N137" s="21"/>
      <c r="O137" s="21"/>
      <c r="P137" s="21"/>
    </row>
    <row r="138" spans="2:16" ht="12.75">
      <c r="B138" s="21">
        <f>'Existing Loans'!B17</f>
        <v>10</v>
      </c>
      <c r="C138" s="21">
        <f aca="true" t="shared" si="31" ref="C138:N138">B138-C128</f>
        <v>9.041666666666666</v>
      </c>
      <c r="D138" s="21">
        <f t="shared" si="31"/>
        <v>8.083333333333332</v>
      </c>
      <c r="E138" s="21">
        <f t="shared" si="31"/>
        <v>7.124999999999999</v>
      </c>
      <c r="F138" s="21">
        <f t="shared" si="31"/>
        <v>6.166666666666666</v>
      </c>
      <c r="G138" s="21">
        <f t="shared" si="31"/>
        <v>5.208333333333333</v>
      </c>
      <c r="H138" s="21">
        <f t="shared" si="31"/>
        <v>4.25</v>
      </c>
      <c r="I138" s="21">
        <f t="shared" si="31"/>
        <v>3.2916666666666665</v>
      </c>
      <c r="J138" s="21">
        <f t="shared" si="31"/>
        <v>2.333333333333333</v>
      </c>
      <c r="K138" s="21">
        <f t="shared" si="31"/>
        <v>1.3749999999999996</v>
      </c>
      <c r="L138" s="21">
        <f t="shared" si="31"/>
        <v>0.4166666666666662</v>
      </c>
      <c r="M138" s="21">
        <f t="shared" si="31"/>
        <v>-0.5416666666666672</v>
      </c>
      <c r="N138" s="21">
        <f t="shared" si="31"/>
        <v>-1.5000000000000004</v>
      </c>
      <c r="O138" s="21"/>
      <c r="P138" s="21"/>
    </row>
    <row r="139" spans="1:16" ht="12.75">
      <c r="A139" s="19"/>
      <c r="B139" s="21" t="s">
        <v>59</v>
      </c>
      <c r="C139" s="21"/>
      <c r="D139" s="21"/>
      <c r="E139" s="21"/>
      <c r="F139" s="21"/>
      <c r="G139" s="21"/>
      <c r="H139" s="21"/>
      <c r="I139" s="21"/>
      <c r="J139" s="21"/>
      <c r="K139" s="21"/>
      <c r="L139" s="21"/>
      <c r="M139" s="21"/>
      <c r="N139" s="21"/>
      <c r="O139" s="21"/>
      <c r="P139" s="21"/>
    </row>
    <row r="140" spans="2:16" ht="12.75">
      <c r="B140" s="21">
        <f>'Existing Loans'!B43+'Existing Loans'!B59</f>
        <v>150</v>
      </c>
      <c r="C140" s="46">
        <f>B140+C124-C110-C113-C114-C115</f>
        <v>148.625</v>
      </c>
      <c r="D140" s="46">
        <f aca="true" t="shared" si="32" ref="D140:N140">C140+D124-D110-D113-D114-D115</f>
        <v>147.24427083333333</v>
      </c>
      <c r="E140" s="46">
        <f t="shared" si="32"/>
        <v>145.8577886284722</v>
      </c>
      <c r="F140" s="46">
        <f t="shared" si="32"/>
        <v>144.46552941442417</v>
      </c>
      <c r="G140" s="46">
        <f t="shared" si="32"/>
        <v>143.0674691203176</v>
      </c>
      <c r="H140" s="46">
        <f t="shared" si="32"/>
        <v>141.6635835749856</v>
      </c>
      <c r="I140" s="46">
        <f t="shared" si="32"/>
        <v>140.25384850654805</v>
      </c>
      <c r="J140" s="46">
        <f t="shared" si="32"/>
        <v>138.838239541992</v>
      </c>
      <c r="K140" s="46">
        <f t="shared" si="32"/>
        <v>137.4167322067503</v>
      </c>
      <c r="L140" s="46">
        <f t="shared" si="32"/>
        <v>135.98930192427844</v>
      </c>
      <c r="M140" s="46">
        <f t="shared" si="32"/>
        <v>134.55592401562959</v>
      </c>
      <c r="N140" s="46">
        <f t="shared" si="32"/>
        <v>133.11657369902804</v>
      </c>
      <c r="O140" s="21"/>
      <c r="P140" s="21"/>
    </row>
    <row r="141" spans="1:16" ht="12.75">
      <c r="A141" s="19"/>
      <c r="B141" s="21" t="s">
        <v>29</v>
      </c>
      <c r="C141" s="9"/>
      <c r="D141" s="9"/>
      <c r="E141" s="9"/>
      <c r="F141" s="9"/>
      <c r="G141" s="9"/>
      <c r="H141" s="9"/>
      <c r="I141" s="9"/>
      <c r="J141" s="9"/>
      <c r="K141" s="9"/>
      <c r="L141" s="9"/>
      <c r="M141" s="9"/>
      <c r="N141" s="9"/>
      <c r="P141" s="21"/>
    </row>
    <row r="142" spans="2:16" ht="12.75">
      <c r="B142" s="21">
        <f aca="true" t="shared" si="33" ref="B142:N142">B140+B138+B136</f>
        <v>160</v>
      </c>
      <c r="C142" s="46">
        <f t="shared" si="33"/>
        <v>159.66666666666666</v>
      </c>
      <c r="D142" s="46">
        <f t="shared" si="33"/>
        <v>160.33194444439098</v>
      </c>
      <c r="E142" s="46">
        <f t="shared" si="33"/>
        <v>160.99999421290926</v>
      </c>
      <c r="F142" s="46">
        <f t="shared" si="33"/>
        <v>161.67082752212968</v>
      </c>
      <c r="G142" s="46">
        <f t="shared" si="33"/>
        <v>162.3444559701386</v>
      </c>
      <c r="H142" s="46">
        <f t="shared" si="33"/>
        <v>163.0208912033475</v>
      </c>
      <c r="I142" s="46">
        <f t="shared" si="33"/>
        <v>163.70014491669477</v>
      </c>
      <c r="J142" s="46">
        <f t="shared" si="33"/>
        <v>164.3822288538477</v>
      </c>
      <c r="K142" s="46">
        <f t="shared" si="33"/>
        <v>165.0671548074054</v>
      </c>
      <c r="L142" s="46">
        <f t="shared" si="33"/>
        <v>165.7549346191029</v>
      </c>
      <c r="M142" s="46">
        <f t="shared" si="33"/>
        <v>166.44558018001584</v>
      </c>
      <c r="N142" s="46">
        <f t="shared" si="33"/>
        <v>167.13910343076589</v>
      </c>
      <c r="O142" s="21"/>
      <c r="P142" s="21"/>
    </row>
    <row r="143" spans="1:16" ht="12.75">
      <c r="A143" s="17" t="s">
        <v>30</v>
      </c>
      <c r="C143" s="21"/>
      <c r="D143" s="21"/>
      <c r="E143" s="21"/>
      <c r="F143" s="21"/>
      <c r="G143" s="21"/>
      <c r="H143" s="21"/>
      <c r="I143" s="21"/>
      <c r="J143" s="21"/>
      <c r="K143" s="21"/>
      <c r="L143" s="21"/>
      <c r="M143" s="21"/>
      <c r="N143" s="21"/>
      <c r="O143" s="21"/>
      <c r="P143" s="21"/>
    </row>
    <row r="144" spans="1:16" ht="12.75">
      <c r="A144" s="19"/>
      <c r="B144" s="17" t="s">
        <v>31</v>
      </c>
      <c r="C144" s="21">
        <f aca="true" t="shared" si="34" ref="C144:N144">C40+C119+C123+C124</f>
        <v>3</v>
      </c>
      <c r="D144" s="21">
        <f t="shared" si="34"/>
        <v>3.004340277777778</v>
      </c>
      <c r="E144" s="21">
        <f t="shared" si="34"/>
        <v>3.0128653067127407</v>
      </c>
      <c r="F144" s="21">
        <f t="shared" si="34"/>
        <v>3.0214258566018213</v>
      </c>
      <c r="G144" s="21">
        <f t="shared" si="34"/>
        <v>3.0300220754487732</v>
      </c>
      <c r="H144" s="21">
        <f t="shared" si="34"/>
        <v>3.038654111874254</v>
      </c>
      <c r="I144" s="21">
        <f t="shared" si="34"/>
        <v>3.0473221151181744</v>
      </c>
      <c r="J144" s="21">
        <f t="shared" si="34"/>
        <v>3.056026235042278</v>
      </c>
      <c r="K144" s="21">
        <f t="shared" si="34"/>
        <v>3.0647666221327317</v>
      </c>
      <c r="L144" s="21">
        <f t="shared" si="34"/>
        <v>3.0735434275027296</v>
      </c>
      <c r="M144" s="21">
        <f t="shared" si="34"/>
        <v>3.0823568028951023</v>
      </c>
      <c r="N144" s="21">
        <f t="shared" si="34"/>
        <v>3.0912069006849427</v>
      </c>
      <c r="O144" s="21"/>
      <c r="P144" s="21"/>
    </row>
    <row r="145" spans="1:16" ht="12.75">
      <c r="A145" s="19"/>
      <c r="B145" s="17" t="s">
        <v>32</v>
      </c>
      <c r="C145" s="21">
        <f>C116+C128+C127+C130+C131+C132</f>
        <v>3</v>
      </c>
      <c r="D145" s="21">
        <f aca="true" t="shared" si="35" ref="D145:N145">D116+D127+D128+D130+D131+D132</f>
        <v>3.0043402777777786</v>
      </c>
      <c r="E145" s="21">
        <f t="shared" si="35"/>
        <v>3.0128653067127407</v>
      </c>
      <c r="F145" s="21">
        <f t="shared" si="35"/>
        <v>3.0214258566018213</v>
      </c>
      <c r="G145" s="21">
        <f t="shared" si="35"/>
        <v>3.0300220754487732</v>
      </c>
      <c r="H145" s="21">
        <f t="shared" si="35"/>
        <v>3.038654111874254</v>
      </c>
      <c r="I145" s="21">
        <f t="shared" si="35"/>
        <v>3.047322115118175</v>
      </c>
      <c r="J145" s="21">
        <f t="shared" si="35"/>
        <v>3.056026235042278</v>
      </c>
      <c r="K145" s="21">
        <f t="shared" si="35"/>
        <v>3.064766622132732</v>
      </c>
      <c r="L145" s="21">
        <f t="shared" si="35"/>
        <v>3.0735434275027296</v>
      </c>
      <c r="M145" s="21">
        <f t="shared" si="35"/>
        <v>3.0823568028951027</v>
      </c>
      <c r="N145" s="21">
        <f t="shared" si="35"/>
        <v>3.0912069006849427</v>
      </c>
      <c r="O145" s="21"/>
      <c r="P145" s="21"/>
    </row>
    <row r="146" spans="1:16" ht="12.75">
      <c r="A146" s="19"/>
      <c r="B146" s="17" t="s">
        <v>33</v>
      </c>
      <c r="C146" s="21">
        <f aca="true" t="shared" si="36" ref="C146:N146">C144-C145</f>
        <v>0</v>
      </c>
      <c r="D146" s="21">
        <f t="shared" si="36"/>
        <v>0</v>
      </c>
      <c r="E146" s="21">
        <f t="shared" si="36"/>
        <v>0</v>
      </c>
      <c r="F146" s="21">
        <f t="shared" si="36"/>
        <v>0</v>
      </c>
      <c r="G146" s="21">
        <f t="shared" si="36"/>
        <v>0</v>
      </c>
      <c r="H146" s="21">
        <f t="shared" si="36"/>
        <v>0</v>
      </c>
      <c r="I146" s="21">
        <f t="shared" si="36"/>
        <v>0</v>
      </c>
      <c r="J146" s="21">
        <f t="shared" si="36"/>
        <v>0</v>
      </c>
      <c r="K146" s="21">
        <f t="shared" si="36"/>
        <v>0</v>
      </c>
      <c r="L146" s="21">
        <f t="shared" si="36"/>
        <v>0</v>
      </c>
      <c r="M146" s="21">
        <f t="shared" si="36"/>
        <v>0</v>
      </c>
      <c r="N146" s="21">
        <f t="shared" si="36"/>
        <v>0</v>
      </c>
      <c r="O146" s="21"/>
      <c r="P146" s="21"/>
    </row>
    <row r="150" ht="12.75">
      <c r="C150" s="55"/>
    </row>
    <row r="151" spans="2:17" ht="12.75">
      <c r="B151" s="55"/>
      <c r="C151" s="58"/>
      <c r="D151" s="58"/>
      <c r="E151" s="58"/>
      <c r="F151" s="58"/>
      <c r="G151" s="58"/>
      <c r="H151" s="58"/>
      <c r="I151" s="58"/>
      <c r="J151" s="58"/>
      <c r="K151" s="58"/>
      <c r="L151" s="58"/>
      <c r="M151" s="58"/>
      <c r="N151" s="58"/>
      <c r="O151" s="58"/>
      <c r="P151" s="58"/>
      <c r="Q151" s="58"/>
    </row>
    <row r="152" spans="2:17" ht="12.75">
      <c r="B152" s="55"/>
      <c r="C152" s="58"/>
      <c r="D152" s="58"/>
      <c r="E152" s="58"/>
      <c r="F152" s="58"/>
      <c r="G152" s="58"/>
      <c r="H152" s="58"/>
      <c r="I152" s="58"/>
      <c r="J152" s="58"/>
      <c r="K152" s="58"/>
      <c r="L152" s="58"/>
      <c r="M152" s="58"/>
      <c r="N152" s="58"/>
      <c r="O152" s="58"/>
      <c r="P152" s="58"/>
      <c r="Q152" s="58"/>
    </row>
    <row r="153" spans="2:17" ht="12.75">
      <c r="B153" s="55"/>
      <c r="C153" s="58"/>
      <c r="D153" s="58"/>
      <c r="E153" s="59"/>
      <c r="F153" s="58"/>
      <c r="G153" s="58"/>
      <c r="H153" s="58"/>
      <c r="I153" s="58"/>
      <c r="J153" s="58"/>
      <c r="K153" s="58"/>
      <c r="L153" s="58"/>
      <c r="M153" s="58"/>
      <c r="N153" s="58"/>
      <c r="O153" s="58"/>
      <c r="P153" s="58"/>
      <c r="Q153" s="58"/>
    </row>
    <row r="154" spans="2:17" ht="12.75">
      <c r="B154" s="55"/>
      <c r="C154" s="58"/>
      <c r="D154" s="58"/>
      <c r="E154" s="59"/>
      <c r="F154" s="58"/>
      <c r="G154" s="58"/>
      <c r="H154" s="58"/>
      <c r="I154" s="58"/>
      <c r="J154" s="58"/>
      <c r="K154" s="58"/>
      <c r="L154" s="58"/>
      <c r="M154" s="58"/>
      <c r="N154" s="58"/>
      <c r="O154" s="58"/>
      <c r="P154" s="58"/>
      <c r="Q154" s="58"/>
    </row>
    <row r="155" spans="2:17" ht="12.75">
      <c r="B155" s="55"/>
      <c r="C155" s="58"/>
      <c r="D155" s="58"/>
      <c r="E155" s="58"/>
      <c r="F155" s="58"/>
      <c r="G155" s="58"/>
      <c r="H155" s="58"/>
      <c r="I155" s="58"/>
      <c r="J155" s="58"/>
      <c r="K155" s="58"/>
      <c r="L155" s="58"/>
      <c r="M155" s="58"/>
      <c r="N155" s="58"/>
      <c r="O155" s="58"/>
      <c r="P155" s="58"/>
      <c r="Q155" s="58"/>
    </row>
    <row r="156" spans="2:17" ht="12.75">
      <c r="B156" s="55"/>
      <c r="C156" s="58"/>
      <c r="D156" s="58"/>
      <c r="E156" s="58"/>
      <c r="F156" s="58"/>
      <c r="G156" s="58"/>
      <c r="H156" s="58"/>
      <c r="I156" s="58"/>
      <c r="J156" s="58"/>
      <c r="K156" s="58"/>
      <c r="L156" s="58"/>
      <c r="M156" s="58"/>
      <c r="N156" s="58"/>
      <c r="O156" s="58"/>
      <c r="P156" s="58"/>
      <c r="Q156" s="58"/>
    </row>
    <row r="157" spans="2:17" ht="12.75">
      <c r="B157" s="55"/>
      <c r="C157" s="58"/>
      <c r="D157" s="58"/>
      <c r="E157" s="58"/>
      <c r="F157" s="58"/>
      <c r="G157" s="58"/>
      <c r="H157" s="58"/>
      <c r="I157" s="58"/>
      <c r="J157" s="58"/>
      <c r="K157" s="58"/>
      <c r="L157" s="58"/>
      <c r="M157" s="58"/>
      <c r="N157" s="58"/>
      <c r="O157" s="58"/>
      <c r="P157" s="58"/>
      <c r="Q157" s="58"/>
    </row>
    <row r="158" spans="2:17" ht="12.75">
      <c r="B158" s="55"/>
      <c r="C158" s="58"/>
      <c r="D158" s="58"/>
      <c r="E158" s="59"/>
      <c r="F158" s="58"/>
      <c r="G158" s="58"/>
      <c r="H158" s="58"/>
      <c r="I158" s="58"/>
      <c r="J158" s="58"/>
      <c r="K158" s="58"/>
      <c r="L158" s="58"/>
      <c r="M158" s="58"/>
      <c r="N158" s="58"/>
      <c r="O158" s="58"/>
      <c r="P158" s="58"/>
      <c r="Q158" s="58"/>
    </row>
    <row r="159" spans="2:17" ht="12.75">
      <c r="B159" s="55"/>
      <c r="C159" s="58"/>
      <c r="D159" s="58"/>
      <c r="E159" s="59"/>
      <c r="F159" s="58"/>
      <c r="G159" s="58"/>
      <c r="H159" s="58"/>
      <c r="I159" s="58"/>
      <c r="J159" s="58"/>
      <c r="K159" s="58"/>
      <c r="L159" s="58"/>
      <c r="M159" s="58"/>
      <c r="N159" s="58"/>
      <c r="O159" s="58"/>
      <c r="P159" s="58"/>
      <c r="Q159" s="58"/>
    </row>
    <row r="160" spans="2:17" ht="12.75">
      <c r="B160" s="55"/>
      <c r="C160" s="58"/>
      <c r="D160" s="58"/>
      <c r="E160" s="59"/>
      <c r="F160" s="58"/>
      <c r="G160" s="58"/>
      <c r="H160" s="58"/>
      <c r="I160" s="58"/>
      <c r="J160" s="58"/>
      <c r="K160" s="58"/>
      <c r="L160" s="58"/>
      <c r="M160" s="58"/>
      <c r="N160" s="58"/>
      <c r="O160" s="58"/>
      <c r="P160" s="58"/>
      <c r="Q160" s="58"/>
    </row>
    <row r="161" spans="2:17" ht="12.75">
      <c r="B161" s="55"/>
      <c r="C161" s="58"/>
      <c r="D161" s="58"/>
      <c r="E161" s="59"/>
      <c r="F161" s="58"/>
      <c r="G161" s="58"/>
      <c r="H161" s="58"/>
      <c r="I161" s="58"/>
      <c r="J161" s="58"/>
      <c r="K161" s="58"/>
      <c r="L161" s="58"/>
      <c r="M161" s="58"/>
      <c r="N161" s="58"/>
      <c r="O161" s="58"/>
      <c r="P161" s="58"/>
      <c r="Q161" s="58"/>
    </row>
    <row r="162" spans="2:17" ht="12.75">
      <c r="B162" s="55"/>
      <c r="C162" s="58"/>
      <c r="D162" s="58"/>
      <c r="E162" s="59"/>
      <c r="F162" s="58"/>
      <c r="G162" s="58"/>
      <c r="H162" s="58"/>
      <c r="I162" s="58"/>
      <c r="J162" s="58"/>
      <c r="K162" s="58"/>
      <c r="L162" s="58"/>
      <c r="M162" s="58"/>
      <c r="N162" s="58"/>
      <c r="O162" s="58"/>
      <c r="P162" s="58"/>
      <c r="Q162" s="58"/>
    </row>
    <row r="163" spans="2:17" ht="12.75">
      <c r="B163" s="55"/>
      <c r="C163" s="58"/>
      <c r="D163" s="58"/>
      <c r="E163" s="59"/>
      <c r="F163" s="58"/>
      <c r="G163" s="58"/>
      <c r="H163" s="58"/>
      <c r="I163" s="58"/>
      <c r="J163" s="58"/>
      <c r="K163" s="58"/>
      <c r="L163" s="58"/>
      <c r="M163" s="58"/>
      <c r="N163" s="58"/>
      <c r="O163" s="58"/>
      <c r="P163" s="58"/>
      <c r="Q163" s="58"/>
    </row>
    <row r="164" spans="2:17" ht="12.75">
      <c r="B164" s="55"/>
      <c r="C164" s="58"/>
      <c r="D164" s="58"/>
      <c r="E164" s="59"/>
      <c r="F164" s="58"/>
      <c r="G164" s="58"/>
      <c r="H164" s="58"/>
      <c r="I164" s="58"/>
      <c r="J164" s="58"/>
      <c r="K164" s="58"/>
      <c r="L164" s="58"/>
      <c r="M164" s="58"/>
      <c r="N164" s="58"/>
      <c r="O164" s="58"/>
      <c r="P164" s="58"/>
      <c r="Q164" s="58"/>
    </row>
    <row r="165" spans="2:17" ht="12.75">
      <c r="B165" s="55"/>
      <c r="C165" s="58"/>
      <c r="D165" s="58"/>
      <c r="E165" s="59"/>
      <c r="F165" s="58"/>
      <c r="G165" s="58"/>
      <c r="H165" s="58"/>
      <c r="I165" s="58"/>
      <c r="J165" s="58"/>
      <c r="K165" s="58"/>
      <c r="L165" s="58"/>
      <c r="M165" s="58"/>
      <c r="N165" s="58"/>
      <c r="O165" s="58"/>
      <c r="P165" s="58"/>
      <c r="Q165" s="58"/>
    </row>
    <row r="166" spans="2:17" ht="12.75">
      <c r="B166" s="55"/>
      <c r="C166" s="58"/>
      <c r="D166" s="58"/>
      <c r="E166" s="59"/>
      <c r="F166" s="58"/>
      <c r="G166" s="58"/>
      <c r="H166" s="58"/>
      <c r="I166" s="58"/>
      <c r="J166" s="58"/>
      <c r="K166" s="58"/>
      <c r="L166" s="58"/>
      <c r="M166" s="58"/>
      <c r="N166" s="58"/>
      <c r="O166" s="58"/>
      <c r="P166" s="58"/>
      <c r="Q166" s="58"/>
    </row>
    <row r="167" spans="2:17" ht="12.75">
      <c r="B167" s="55"/>
      <c r="C167" s="58"/>
      <c r="D167" s="58"/>
      <c r="E167" s="59"/>
      <c r="F167" s="58"/>
      <c r="G167" s="58"/>
      <c r="H167" s="58"/>
      <c r="I167" s="58"/>
      <c r="J167" s="58"/>
      <c r="K167" s="58"/>
      <c r="L167" s="58"/>
      <c r="M167" s="58"/>
      <c r="N167" s="58"/>
      <c r="O167" s="58"/>
      <c r="P167" s="58"/>
      <c r="Q167" s="58"/>
    </row>
    <row r="168" spans="2:17" ht="12.75">
      <c r="B168" s="55"/>
      <c r="C168" s="58"/>
      <c r="D168" s="58"/>
      <c r="E168" s="59"/>
      <c r="F168" s="58"/>
      <c r="G168" s="58"/>
      <c r="H168" s="58"/>
      <c r="I168" s="58"/>
      <c r="J168" s="58"/>
      <c r="K168" s="58"/>
      <c r="L168" s="58"/>
      <c r="M168" s="58"/>
      <c r="N168" s="58"/>
      <c r="O168" s="58"/>
      <c r="P168" s="58"/>
      <c r="Q168" s="58"/>
    </row>
    <row r="169" spans="2:17" ht="12.75">
      <c r="B169" s="55"/>
      <c r="C169" s="58"/>
      <c r="D169" s="58"/>
      <c r="E169" s="59"/>
      <c r="F169" s="58"/>
      <c r="G169" s="58"/>
      <c r="H169" s="58"/>
      <c r="I169" s="58"/>
      <c r="J169" s="58"/>
      <c r="K169" s="58"/>
      <c r="L169" s="58"/>
      <c r="M169" s="58"/>
      <c r="N169" s="58"/>
      <c r="O169" s="58"/>
      <c r="P169" s="58"/>
      <c r="Q169" s="58"/>
    </row>
    <row r="170" spans="3:17" ht="12.75">
      <c r="C170" s="58"/>
      <c r="D170" s="59"/>
      <c r="E170" s="59"/>
      <c r="F170" s="58"/>
      <c r="G170" s="58"/>
      <c r="H170" s="58"/>
      <c r="I170" s="58"/>
      <c r="J170" s="58"/>
      <c r="K170" s="58"/>
      <c r="L170" s="58"/>
      <c r="M170" s="58"/>
      <c r="N170" s="58"/>
      <c r="O170" s="58"/>
      <c r="P170" s="58"/>
      <c r="Q170" s="58"/>
    </row>
    <row r="171" spans="4:5" ht="12.75">
      <c r="D171" s="57"/>
      <c r="E171" s="21"/>
    </row>
    <row r="172" spans="4:5" ht="12.75">
      <c r="D172" s="21"/>
      <c r="E172" s="21"/>
    </row>
    <row r="173" spans="4:5" ht="12.75">
      <c r="D173" s="21"/>
      <c r="E173" s="21"/>
    </row>
    <row r="174" spans="4:5" ht="12.75">
      <c r="D174" s="21"/>
      <c r="E174" s="21"/>
    </row>
    <row r="175" spans="4:5" ht="12.75">
      <c r="D175" s="21"/>
      <c r="E175" s="21"/>
    </row>
    <row r="176" spans="4:5" ht="12.75">
      <c r="D176" s="21"/>
      <c r="E176" s="21"/>
    </row>
    <row r="177" spans="4:5" ht="12.75">
      <c r="D177" s="21"/>
      <c r="E177" s="21"/>
    </row>
    <row r="178" spans="4:5" ht="12.75">
      <c r="D178" s="21"/>
      <c r="E178" s="21"/>
    </row>
    <row r="179" spans="4:5" ht="12.75">
      <c r="D179" s="21"/>
      <c r="E179" s="21"/>
    </row>
    <row r="180" spans="4:5" ht="12.75">
      <c r="D180" s="21"/>
      <c r="E180" s="21"/>
    </row>
    <row r="181" spans="4:5" ht="12.75">
      <c r="D181" s="21"/>
      <c r="E181" s="21"/>
    </row>
    <row r="182" spans="4:5" ht="12.75">
      <c r="D182" s="21"/>
      <c r="E182" s="21"/>
    </row>
    <row r="183" spans="4:5" ht="12.75">
      <c r="D183" s="21"/>
      <c r="E183" s="21"/>
    </row>
    <row r="184" spans="4:5" ht="12.75">
      <c r="D184" s="21"/>
      <c r="E184" s="21"/>
    </row>
    <row r="185" spans="4:5" ht="12.75">
      <c r="D185" s="21"/>
      <c r="E185" s="21"/>
    </row>
    <row r="186" spans="4:5" ht="12.75">
      <c r="D186" s="21"/>
      <c r="E186" s="21"/>
    </row>
    <row r="187" spans="4:5" ht="12.75">
      <c r="D187" s="21"/>
      <c r="E187" s="21"/>
    </row>
    <row r="188" spans="4:5" ht="12.75">
      <c r="D188" s="21"/>
      <c r="E188" s="21"/>
    </row>
    <row r="189" spans="4:5" ht="12.75">
      <c r="D189" s="21"/>
      <c r="E189" s="21"/>
    </row>
    <row r="190" spans="4:5" ht="12.75">
      <c r="D190" s="21"/>
      <c r="E190" s="21"/>
    </row>
    <row r="191" spans="4:5" ht="12.75">
      <c r="D191" s="21"/>
      <c r="E191" s="21"/>
    </row>
    <row r="192" spans="4:5" ht="12.75">
      <c r="D192" s="21"/>
      <c r="E192" s="21"/>
    </row>
    <row r="193" spans="4:5" ht="12.75">
      <c r="D193" s="21"/>
      <c r="E193" s="21"/>
    </row>
    <row r="194" spans="4:5" ht="12.75">
      <c r="D194" s="21"/>
      <c r="E194" s="21"/>
    </row>
    <row r="195" spans="4:5" ht="12.75">
      <c r="D195" s="21"/>
      <c r="E195" s="21"/>
    </row>
    <row r="196" spans="4:5" ht="12.75">
      <c r="D196" s="21"/>
      <c r="E196" s="21"/>
    </row>
    <row r="197" spans="4:5" ht="12.75">
      <c r="D197" s="21"/>
      <c r="E197" s="21"/>
    </row>
    <row r="198" spans="4:5" ht="12.75">
      <c r="D198" s="21"/>
      <c r="E198" s="21"/>
    </row>
    <row r="199" spans="4:5" ht="12.75">
      <c r="D199" s="21"/>
      <c r="E199" s="21"/>
    </row>
    <row r="200" spans="4:5" ht="12.75">
      <c r="D200" s="21"/>
      <c r="E200" s="21"/>
    </row>
    <row r="201" spans="4:5" ht="12.75">
      <c r="D201" s="21"/>
      <c r="E201" s="21"/>
    </row>
    <row r="202" spans="4:5" ht="12.75">
      <c r="D202" s="21"/>
      <c r="E202" s="21"/>
    </row>
    <row r="203" spans="4:5" ht="12.75">
      <c r="D203" s="21"/>
      <c r="E203" s="21"/>
    </row>
    <row r="204" spans="4:5" ht="12.75">
      <c r="D204" s="21"/>
      <c r="E204" s="21"/>
    </row>
    <row r="205" spans="4:5" ht="12.75">
      <c r="D205" s="21"/>
      <c r="E205" s="21"/>
    </row>
    <row r="206" spans="4:5" ht="12.75">
      <c r="D206" s="21"/>
      <c r="E206" s="21"/>
    </row>
    <row r="207" spans="4:5" ht="12.75">
      <c r="D207" s="21"/>
      <c r="E207" s="21"/>
    </row>
    <row r="209" spans="4:5" ht="12.75">
      <c r="D209" s="21"/>
      <c r="E209" s="21"/>
    </row>
    <row r="210" spans="4:5" ht="12.75">
      <c r="D210" s="21"/>
      <c r="E210" s="21"/>
    </row>
    <row r="211" spans="4:5" ht="12.75">
      <c r="D211" s="21"/>
      <c r="E211" s="21"/>
    </row>
    <row r="212" spans="4:5" ht="12.75">
      <c r="D212" s="21"/>
      <c r="E212" s="21"/>
    </row>
    <row r="213" spans="4:5" ht="12.75">
      <c r="D213" s="21"/>
      <c r="E213" s="21"/>
    </row>
    <row r="214" spans="4:5" ht="12.75">
      <c r="D214" s="21"/>
      <c r="E214" s="21"/>
    </row>
    <row r="215" spans="4:5" ht="12.75">
      <c r="D215" s="21"/>
      <c r="E215" s="21"/>
    </row>
    <row r="216" spans="4:5" ht="12.75">
      <c r="D216" s="21"/>
      <c r="E216" s="21"/>
    </row>
    <row r="217" spans="4:5" ht="12.75">
      <c r="D217" s="21"/>
      <c r="E217" s="21"/>
    </row>
    <row r="218" spans="4:5" ht="12.75">
      <c r="D218" s="21"/>
      <c r="E218" s="21"/>
    </row>
    <row r="219" spans="4:5" ht="12.75">
      <c r="D219" s="21"/>
      <c r="E219" s="21"/>
    </row>
    <row r="220" spans="4:5" ht="12.75">
      <c r="D220" s="21"/>
      <c r="E220" s="21"/>
    </row>
    <row r="221" spans="4:5" ht="12.75">
      <c r="D221" s="21"/>
      <c r="E221" s="21"/>
    </row>
    <row r="222" spans="4:5" ht="12.75">
      <c r="D222" s="21"/>
      <c r="E222" s="21"/>
    </row>
  </sheetData>
  <sheetProtection sheet="1"/>
  <conditionalFormatting sqref="C136:N136 P3">
    <cfRule type="cellIs" priority="1" dxfId="2" operator="greaterThan" stopIfTrue="1">
      <formula>0</formula>
    </cfRule>
  </conditionalFormatting>
  <conditionalFormatting sqref="P2">
    <cfRule type="cellIs" priority="2" dxfId="3" operator="greaterThan" stopIfTrue="1">
      <formula>0</formula>
    </cfRule>
  </conditionalFormatting>
  <printOptions/>
  <pageMargins left="0.5" right="0.25" top="0.5" bottom="0.5" header="0" footer="0"/>
  <pageSetup fitToHeight="4" fitToWidth="1" horizontalDpi="600" verticalDpi="600" orientation="landscape" scale="81" r:id="rId4"/>
  <rowBreaks count="1" manualBreakCount="1">
    <brk id="93" max="15" man="1"/>
  </rowBreaks>
  <drawing r:id="rId3"/>
  <legacyDrawing r:id="rId2"/>
</worksheet>
</file>

<file path=xl/worksheets/sheet3.xml><?xml version="1.0" encoding="utf-8"?>
<worksheet xmlns="http://schemas.openxmlformats.org/spreadsheetml/2006/main" xmlns:r="http://schemas.openxmlformats.org/officeDocument/2006/relationships">
  <dimension ref="A1:AH69"/>
  <sheetViews>
    <sheetView zoomScalePageLayoutView="0" workbookViewId="0" topLeftCell="A1">
      <selection activeCell="A6" sqref="A6"/>
    </sheetView>
  </sheetViews>
  <sheetFormatPr defaultColWidth="9.00390625" defaultRowHeight="12.75"/>
  <cols>
    <col min="1" max="1" width="24.50390625" style="1" customWidth="1"/>
    <col min="2" max="2" width="10.50390625" style="1" customWidth="1"/>
    <col min="3" max="3" width="9.00390625" style="1" customWidth="1"/>
    <col min="4" max="4" width="9.875" style="1" bestFit="1" customWidth="1"/>
    <col min="5" max="5" width="9.00390625" style="1" customWidth="1"/>
    <col min="6" max="6" width="11.625" style="1" customWidth="1"/>
    <col min="7" max="7" width="12.125" style="1" customWidth="1"/>
    <col min="8" max="16384" width="9.00390625" style="1" customWidth="1"/>
  </cols>
  <sheetData>
    <row r="1" ht="15">
      <c r="A1" s="8" t="s">
        <v>51</v>
      </c>
    </row>
    <row r="2" ht="13.5">
      <c r="B2" s="6" t="s">
        <v>49</v>
      </c>
    </row>
    <row r="3" spans="2:4" ht="12" customHeight="1">
      <c r="B3" s="1" t="s">
        <v>39</v>
      </c>
      <c r="C3" s="1" t="s">
        <v>54</v>
      </c>
      <c r="D3" s="1" t="s">
        <v>44</v>
      </c>
    </row>
    <row r="4" spans="2:7" ht="12.75">
      <c r="B4" s="1" t="s">
        <v>40</v>
      </c>
      <c r="C4" s="1" t="s">
        <v>42</v>
      </c>
      <c r="D4" s="1" t="s">
        <v>45</v>
      </c>
      <c r="E4" s="1" t="s">
        <v>44</v>
      </c>
      <c r="F4" s="1" t="s">
        <v>53</v>
      </c>
      <c r="G4" s="1" t="s">
        <v>54</v>
      </c>
    </row>
    <row r="5" spans="1:7" ht="13.5" thickBot="1">
      <c r="A5" s="2" t="s">
        <v>48</v>
      </c>
      <c r="B5" s="3" t="s">
        <v>41</v>
      </c>
      <c r="C5" s="4" t="s">
        <v>55</v>
      </c>
      <c r="D5" s="4" t="s">
        <v>46</v>
      </c>
      <c r="E5" s="28" t="s">
        <v>42</v>
      </c>
      <c r="F5" s="28" t="s">
        <v>39</v>
      </c>
      <c r="G5" s="28" t="s">
        <v>62</v>
      </c>
    </row>
    <row r="6" spans="1:7" ht="13.5" thickTop="1">
      <c r="A6" s="60" t="s">
        <v>167</v>
      </c>
      <c r="B6" s="5">
        <v>10</v>
      </c>
      <c r="C6" s="10">
        <v>0.05</v>
      </c>
      <c r="D6" s="11">
        <v>1</v>
      </c>
      <c r="E6" s="12">
        <f aca="true" t="shared" si="0" ref="E6:E16">B6*(C6/12)</f>
        <v>0.041666666666666664</v>
      </c>
      <c r="F6" s="12">
        <f aca="true" t="shared" si="1" ref="F6:F16">D6-E6</f>
        <v>0.9583333333333334</v>
      </c>
      <c r="G6" s="31">
        <f aca="true" t="shared" si="2" ref="G6:G16">(E6+F6)*12</f>
        <v>12</v>
      </c>
    </row>
    <row r="7" spans="1:7" ht="12.75">
      <c r="A7" s="5">
        <v>2</v>
      </c>
      <c r="B7" s="5">
        <v>0</v>
      </c>
      <c r="C7" s="10">
        <v>0.05</v>
      </c>
      <c r="D7" s="11">
        <v>0</v>
      </c>
      <c r="E7" s="12">
        <f t="shared" si="0"/>
        <v>0</v>
      </c>
      <c r="F7" s="12">
        <f t="shared" si="1"/>
        <v>0</v>
      </c>
      <c r="G7" s="31">
        <f t="shared" si="2"/>
        <v>0</v>
      </c>
    </row>
    <row r="8" spans="1:7" ht="12.75">
      <c r="A8" s="5">
        <v>3</v>
      </c>
      <c r="B8" s="5">
        <v>0</v>
      </c>
      <c r="C8" s="10">
        <v>0.05</v>
      </c>
      <c r="D8" s="11">
        <v>0</v>
      </c>
      <c r="E8" s="12">
        <f t="shared" si="0"/>
        <v>0</v>
      </c>
      <c r="F8" s="12">
        <f t="shared" si="1"/>
        <v>0</v>
      </c>
      <c r="G8" s="31">
        <f t="shared" si="2"/>
        <v>0</v>
      </c>
    </row>
    <row r="9" spans="1:7" ht="12.75">
      <c r="A9" s="5">
        <v>4</v>
      </c>
      <c r="B9" s="5">
        <v>0</v>
      </c>
      <c r="C9" s="10">
        <v>0.05</v>
      </c>
      <c r="D9" s="11">
        <v>0</v>
      </c>
      <c r="E9" s="12">
        <f t="shared" si="0"/>
        <v>0</v>
      </c>
      <c r="F9" s="12">
        <f t="shared" si="1"/>
        <v>0</v>
      </c>
      <c r="G9" s="31">
        <f t="shared" si="2"/>
        <v>0</v>
      </c>
    </row>
    <row r="10" spans="1:7" ht="12.75">
      <c r="A10" s="5">
        <v>5</v>
      </c>
      <c r="B10" s="5">
        <v>0</v>
      </c>
      <c r="C10" s="10">
        <v>0.05</v>
      </c>
      <c r="D10" s="11">
        <v>0</v>
      </c>
      <c r="E10" s="12">
        <f>B10*(C10/12)</f>
        <v>0</v>
      </c>
      <c r="F10" s="12">
        <f>D10-E10</f>
        <v>0</v>
      </c>
      <c r="G10" s="31">
        <f>(E10+F10)*12</f>
        <v>0</v>
      </c>
    </row>
    <row r="11" spans="1:7" ht="12.75">
      <c r="A11" s="5">
        <v>6</v>
      </c>
      <c r="B11" s="5">
        <v>0</v>
      </c>
      <c r="C11" s="10">
        <v>0.05</v>
      </c>
      <c r="D11" s="11">
        <v>0</v>
      </c>
      <c r="E11" s="12">
        <f>B11*(C11/12)</f>
        <v>0</v>
      </c>
      <c r="F11" s="12">
        <f>D11-E11</f>
        <v>0</v>
      </c>
      <c r="G11" s="31">
        <f>(E11+F11)*12</f>
        <v>0</v>
      </c>
    </row>
    <row r="12" spans="1:7" ht="12.75">
      <c r="A12" s="5">
        <v>7</v>
      </c>
      <c r="B12" s="5">
        <v>0</v>
      </c>
      <c r="C12" s="10">
        <v>0.05</v>
      </c>
      <c r="D12" s="11">
        <v>0</v>
      </c>
      <c r="E12" s="12">
        <f>B12*(C12/12)</f>
        <v>0</v>
      </c>
      <c r="F12" s="12">
        <f>D12-E12</f>
        <v>0</v>
      </c>
      <c r="G12" s="31">
        <f>(E12+F12)*12</f>
        <v>0</v>
      </c>
    </row>
    <row r="13" spans="1:7" ht="12.75">
      <c r="A13" s="5">
        <v>8</v>
      </c>
      <c r="B13" s="5">
        <v>0</v>
      </c>
      <c r="C13" s="10">
        <v>0.05</v>
      </c>
      <c r="D13" s="11">
        <v>0</v>
      </c>
      <c r="E13" s="12">
        <f>B13*(C13/12)</f>
        <v>0</v>
      </c>
      <c r="F13" s="12">
        <f>D13-E13</f>
        <v>0</v>
      </c>
      <c r="G13" s="31">
        <f>(E13+F13)*12</f>
        <v>0</v>
      </c>
    </row>
    <row r="14" spans="1:7" ht="12.75">
      <c r="A14" s="5">
        <v>9</v>
      </c>
      <c r="B14" s="5">
        <v>0</v>
      </c>
      <c r="C14" s="10">
        <v>0.05</v>
      </c>
      <c r="D14" s="11">
        <v>0</v>
      </c>
      <c r="E14" s="12">
        <f>B14*(C14/12)</f>
        <v>0</v>
      </c>
      <c r="F14" s="12">
        <f>D14-E14</f>
        <v>0</v>
      </c>
      <c r="G14" s="31">
        <f>(E14+F14)*12</f>
        <v>0</v>
      </c>
    </row>
    <row r="15" spans="1:7" ht="12.75">
      <c r="A15" s="5">
        <v>10</v>
      </c>
      <c r="B15" s="5">
        <v>0</v>
      </c>
      <c r="C15" s="10">
        <v>0.05</v>
      </c>
      <c r="D15" s="11">
        <v>0</v>
      </c>
      <c r="E15" s="12">
        <f t="shared" si="0"/>
        <v>0</v>
      </c>
      <c r="F15" s="12">
        <f t="shared" si="1"/>
        <v>0</v>
      </c>
      <c r="G15" s="31">
        <f t="shared" si="2"/>
        <v>0</v>
      </c>
    </row>
    <row r="16" spans="1:7" ht="12.75">
      <c r="A16" s="5">
        <v>11</v>
      </c>
      <c r="B16" s="5">
        <v>0</v>
      </c>
      <c r="C16" s="10">
        <v>0.05</v>
      </c>
      <c r="D16" s="11">
        <v>0</v>
      </c>
      <c r="E16" s="32">
        <f t="shared" si="0"/>
        <v>0</v>
      </c>
      <c r="F16" s="32">
        <f t="shared" si="1"/>
        <v>0</v>
      </c>
      <c r="G16" s="33">
        <f t="shared" si="2"/>
        <v>0</v>
      </c>
    </row>
    <row r="17" spans="1:7" ht="12.75">
      <c r="A17" s="1" t="s">
        <v>2</v>
      </c>
      <c r="B17" s="9">
        <f>SUM(B6:B16)</f>
        <v>10</v>
      </c>
      <c r="D17" s="9">
        <f>SUM(D6:D16)</f>
        <v>1</v>
      </c>
      <c r="E17" s="9">
        <f>SUM(E6:E16)</f>
        <v>0.041666666666666664</v>
      </c>
      <c r="F17" s="9">
        <f>SUM(F6:F16)</f>
        <v>0.9583333333333334</v>
      </c>
      <c r="G17" s="31">
        <f>SUM(G6:G16)</f>
        <v>12</v>
      </c>
    </row>
    <row r="18" spans="4:6" ht="12.75">
      <c r="D18" s="1" t="str">
        <f>B2</f>
        <v>Operating - Less than one year</v>
      </c>
      <c r="E18" s="27">
        <f>E17/B17*12</f>
        <v>0.05</v>
      </c>
      <c r="F18" s="1" t="s">
        <v>57</v>
      </c>
    </row>
    <row r="19" ht="13.5">
      <c r="B19" s="7" t="s">
        <v>52</v>
      </c>
    </row>
    <row r="20" spans="2:22" ht="15">
      <c r="B20" s="75" t="s">
        <v>39</v>
      </c>
      <c r="C20" s="75" t="s">
        <v>42</v>
      </c>
      <c r="D20" s="78" t="s">
        <v>44</v>
      </c>
      <c r="E20" s="74" t="s">
        <v>184</v>
      </c>
      <c r="I20" s="72" t="s">
        <v>185</v>
      </c>
      <c r="J20" s="8"/>
      <c r="V20" s="55" t="s">
        <v>145</v>
      </c>
    </row>
    <row r="21" spans="2:34" ht="12.75">
      <c r="B21" s="75" t="s">
        <v>40</v>
      </c>
      <c r="C21" s="75" t="s">
        <v>43</v>
      </c>
      <c r="D21" s="78" t="s">
        <v>45</v>
      </c>
      <c r="E21" s="75" t="s">
        <v>44</v>
      </c>
      <c r="F21" s="75" t="s">
        <v>53</v>
      </c>
      <c r="G21" s="75" t="s">
        <v>54</v>
      </c>
      <c r="H21" s="75"/>
      <c r="I21" s="28" t="str">
        <f>'Cash Flow Worksheet'!C5</f>
        <v>January</v>
      </c>
      <c r="J21" s="28" t="str">
        <f>'Cash Flow Worksheet'!D5</f>
        <v>February</v>
      </c>
      <c r="K21" s="28" t="str">
        <f>'Cash Flow Worksheet'!E5</f>
        <v>March</v>
      </c>
      <c r="L21" s="28" t="str">
        <f>'Cash Flow Worksheet'!F5</f>
        <v>April</v>
      </c>
      <c r="M21" s="28" t="str">
        <f>'Cash Flow Worksheet'!G5</f>
        <v>May</v>
      </c>
      <c r="N21" s="28" t="str">
        <f>'Cash Flow Worksheet'!H5</f>
        <v>June</v>
      </c>
      <c r="O21" s="28" t="str">
        <f>'Cash Flow Worksheet'!I5</f>
        <v>July</v>
      </c>
      <c r="P21" s="28" t="str">
        <f>'Cash Flow Worksheet'!J5</f>
        <v>August</v>
      </c>
      <c r="Q21" s="28" t="str">
        <f>'Cash Flow Worksheet'!K5</f>
        <v>September</v>
      </c>
      <c r="R21" s="28" t="str">
        <f>'Cash Flow Worksheet'!L5</f>
        <v>October</v>
      </c>
      <c r="S21" s="28" t="str">
        <f>'Cash Flow Worksheet'!M5</f>
        <v>November</v>
      </c>
      <c r="T21" s="28" t="str">
        <f>'Cash Flow Worksheet'!N5</f>
        <v>December</v>
      </c>
      <c r="U21" s="28" t="str">
        <f>'Cash Flow Worksheet'!O5</f>
        <v>12 month</v>
      </c>
      <c r="V21" s="28" t="str">
        <f>'Cash Flow Worksheet'!P5</f>
        <v>Allocate 1/12th</v>
      </c>
      <c r="W21" s="28">
        <f>'Cash Flow Worksheet'!Q5</f>
        <v>0</v>
      </c>
      <c r="X21" s="28">
        <f>'Cash Flow Worksheet'!R5</f>
        <v>0</v>
      </c>
      <c r="Y21" s="28">
        <f>'Cash Flow Worksheet'!S5</f>
        <v>0</v>
      </c>
      <c r="Z21" s="28">
        <f>'Cash Flow Worksheet'!T5</f>
        <v>0</v>
      </c>
      <c r="AA21" s="28">
        <f>'Cash Flow Worksheet'!U5</f>
        <v>0</v>
      </c>
      <c r="AB21" s="28">
        <f>'Cash Flow Worksheet'!V5</f>
        <v>0</v>
      </c>
      <c r="AC21" s="28">
        <f>'Cash Flow Worksheet'!W5</f>
        <v>0</v>
      </c>
      <c r="AD21" s="28">
        <f>'Cash Flow Worksheet'!X5</f>
        <v>0</v>
      </c>
      <c r="AE21" s="28">
        <f>'Cash Flow Worksheet'!Y5</f>
        <v>0</v>
      </c>
      <c r="AF21" s="28">
        <f>'Cash Flow Worksheet'!Z5</f>
        <v>0</v>
      </c>
      <c r="AG21" s="28">
        <f>'Cash Flow Worksheet'!AA5</f>
        <v>0</v>
      </c>
      <c r="AH21" s="28">
        <f>'Cash Flow Worksheet'!AB5</f>
        <v>0</v>
      </c>
    </row>
    <row r="22" spans="1:8" ht="13.5" thickBot="1">
      <c r="A22" s="2" t="s">
        <v>48</v>
      </c>
      <c r="B22" s="77" t="s">
        <v>182</v>
      </c>
      <c r="C22" s="76" t="s">
        <v>47</v>
      </c>
      <c r="D22" s="79" t="s">
        <v>183</v>
      </c>
      <c r="E22" s="62" t="s">
        <v>42</v>
      </c>
      <c r="F22" s="62" t="s">
        <v>39</v>
      </c>
      <c r="G22" s="62" t="s">
        <v>62</v>
      </c>
      <c r="H22" s="75"/>
    </row>
    <row r="23" spans="1:34" ht="13.5" thickTop="1">
      <c r="A23" s="60" t="s">
        <v>168</v>
      </c>
      <c r="B23" s="5">
        <v>50</v>
      </c>
      <c r="C23" s="10">
        <v>0.05</v>
      </c>
      <c r="D23" s="11">
        <v>1</v>
      </c>
      <c r="E23" s="12">
        <f>B23*(C23/12)</f>
        <v>0.20833333333333334</v>
      </c>
      <c r="F23" s="12">
        <f>D23-E23</f>
        <v>0.7916666666666666</v>
      </c>
      <c r="G23" s="31">
        <f>(E23+F23)*12</f>
        <v>12</v>
      </c>
      <c r="I23" s="5">
        <v>1</v>
      </c>
      <c r="J23" s="5">
        <v>1</v>
      </c>
      <c r="K23" s="5">
        <v>1</v>
      </c>
      <c r="L23" s="5">
        <v>1</v>
      </c>
      <c r="M23" s="5">
        <v>1</v>
      </c>
      <c r="N23" s="5">
        <v>1</v>
      </c>
      <c r="O23" s="5">
        <v>1</v>
      </c>
      <c r="P23" s="5">
        <v>1</v>
      </c>
      <c r="Q23" s="5">
        <v>1</v>
      </c>
      <c r="R23" s="5">
        <v>1</v>
      </c>
      <c r="S23" s="5">
        <v>1</v>
      </c>
      <c r="T23" s="5">
        <v>1</v>
      </c>
      <c r="U23" s="1">
        <f>SUM(I23:T23)</f>
        <v>12</v>
      </c>
      <c r="V23" s="31">
        <f>I23/$U23*$G23</f>
        <v>1</v>
      </c>
      <c r="W23" s="31">
        <f aca="true" t="shared" si="3" ref="W23:AH23">J23/$U23*$G23</f>
        <v>1</v>
      </c>
      <c r="X23" s="31">
        <f t="shared" si="3"/>
        <v>1</v>
      </c>
      <c r="Y23" s="31">
        <f t="shared" si="3"/>
        <v>1</v>
      </c>
      <c r="Z23" s="31">
        <f t="shared" si="3"/>
        <v>1</v>
      </c>
      <c r="AA23" s="31">
        <f t="shared" si="3"/>
        <v>1</v>
      </c>
      <c r="AB23" s="31">
        <f t="shared" si="3"/>
        <v>1</v>
      </c>
      <c r="AC23" s="31">
        <f t="shared" si="3"/>
        <v>1</v>
      </c>
      <c r="AD23" s="31">
        <f t="shared" si="3"/>
        <v>1</v>
      </c>
      <c r="AE23" s="31">
        <f t="shared" si="3"/>
        <v>1</v>
      </c>
      <c r="AF23" s="31">
        <f t="shared" si="3"/>
        <v>1</v>
      </c>
      <c r="AG23" s="31">
        <f t="shared" si="3"/>
        <v>1</v>
      </c>
      <c r="AH23" s="31">
        <f t="shared" si="3"/>
        <v>12</v>
      </c>
    </row>
    <row r="24" spans="1:34" ht="12.75">
      <c r="A24" s="5">
        <v>2</v>
      </c>
      <c r="B24" s="5">
        <v>0</v>
      </c>
      <c r="C24" s="10">
        <v>0.05</v>
      </c>
      <c r="D24" s="11">
        <v>0</v>
      </c>
      <c r="E24" s="12">
        <f>B24*(C24/12)</f>
        <v>0</v>
      </c>
      <c r="F24" s="12">
        <f>D24-E24</f>
        <v>0</v>
      </c>
      <c r="G24" s="31">
        <f>(E24+F24)*12</f>
        <v>0</v>
      </c>
      <c r="I24" s="5">
        <v>1</v>
      </c>
      <c r="J24" s="5">
        <v>1</v>
      </c>
      <c r="K24" s="5">
        <v>1</v>
      </c>
      <c r="L24" s="5">
        <v>1</v>
      </c>
      <c r="M24" s="5">
        <v>1</v>
      </c>
      <c r="N24" s="5">
        <v>1</v>
      </c>
      <c r="O24" s="5">
        <v>1</v>
      </c>
      <c r="P24" s="5">
        <v>1</v>
      </c>
      <c r="Q24" s="5">
        <v>1</v>
      </c>
      <c r="R24" s="5">
        <v>1</v>
      </c>
      <c r="S24" s="5">
        <v>1</v>
      </c>
      <c r="T24" s="5">
        <v>1</v>
      </c>
      <c r="U24" s="1">
        <f aca="true" t="shared" si="4" ref="U24:U58">SUM(I24:T24)</f>
        <v>12</v>
      </c>
      <c r="V24" s="31">
        <f aca="true" t="shared" si="5" ref="V24:V58">I24/$U24*$G24</f>
        <v>0</v>
      </c>
      <c r="W24" s="31">
        <f aca="true" t="shared" si="6" ref="W24:W58">J24/$U24*$G24</f>
        <v>0</v>
      </c>
      <c r="X24" s="31">
        <f aca="true" t="shared" si="7" ref="X24:X58">K24/$U24*$G24</f>
        <v>0</v>
      </c>
      <c r="Y24" s="31">
        <f aca="true" t="shared" si="8" ref="Y24:Y58">L24/$U24*$G24</f>
        <v>0</v>
      </c>
      <c r="Z24" s="31">
        <f aca="true" t="shared" si="9" ref="Z24:Z58">M24/$U24*$G24</f>
        <v>0</v>
      </c>
      <c r="AA24" s="31">
        <f aca="true" t="shared" si="10" ref="AA24:AA58">N24/$U24*$G24</f>
        <v>0</v>
      </c>
      <c r="AB24" s="31">
        <f aca="true" t="shared" si="11" ref="AB24:AB58">O24/$U24*$G24</f>
        <v>0</v>
      </c>
      <c r="AC24" s="31">
        <f aca="true" t="shared" si="12" ref="AC24:AC58">P24/$U24*$G24</f>
        <v>0</v>
      </c>
      <c r="AD24" s="31">
        <f aca="true" t="shared" si="13" ref="AD24:AD58">Q24/$U24*$G24</f>
        <v>0</v>
      </c>
      <c r="AE24" s="31">
        <f aca="true" t="shared" si="14" ref="AE24:AE58">R24/$U24*$G24</f>
        <v>0</v>
      </c>
      <c r="AF24" s="31">
        <f aca="true" t="shared" si="15" ref="AF24:AF58">S24/$U24*$G24</f>
        <v>0</v>
      </c>
      <c r="AG24" s="31">
        <f aca="true" t="shared" si="16" ref="AG24:AG58">T24/$U24*$G24</f>
        <v>0</v>
      </c>
      <c r="AH24" s="31">
        <f aca="true" t="shared" si="17" ref="AH24:AH58">U24/$U24*$G24</f>
        <v>0</v>
      </c>
    </row>
    <row r="25" spans="1:34" ht="12.75">
      <c r="A25" s="5">
        <v>3</v>
      </c>
      <c r="B25" s="5">
        <v>0</v>
      </c>
      <c r="C25" s="10">
        <v>0.05</v>
      </c>
      <c r="D25" s="11">
        <v>0</v>
      </c>
      <c r="E25" s="12">
        <f>B25*(C25/12)</f>
        <v>0</v>
      </c>
      <c r="F25" s="12">
        <f>D25-E25</f>
        <v>0</v>
      </c>
      <c r="G25" s="31">
        <f>(E25+F25)*12</f>
        <v>0</v>
      </c>
      <c r="I25" s="5">
        <v>1</v>
      </c>
      <c r="J25" s="5">
        <v>1</v>
      </c>
      <c r="K25" s="5">
        <v>1</v>
      </c>
      <c r="L25" s="5">
        <v>1</v>
      </c>
      <c r="M25" s="5">
        <v>1</v>
      </c>
      <c r="N25" s="5">
        <v>1</v>
      </c>
      <c r="O25" s="5">
        <v>1</v>
      </c>
      <c r="P25" s="5">
        <v>1</v>
      </c>
      <c r="Q25" s="5">
        <v>1</v>
      </c>
      <c r="R25" s="5">
        <v>1</v>
      </c>
      <c r="S25" s="5">
        <v>1</v>
      </c>
      <c r="T25" s="5">
        <v>1</v>
      </c>
      <c r="U25" s="1">
        <f t="shared" si="4"/>
        <v>12</v>
      </c>
      <c r="V25" s="31">
        <f t="shared" si="5"/>
        <v>0</v>
      </c>
      <c r="W25" s="31">
        <f t="shared" si="6"/>
        <v>0</v>
      </c>
      <c r="X25" s="31">
        <f t="shared" si="7"/>
        <v>0</v>
      </c>
      <c r="Y25" s="31">
        <f t="shared" si="8"/>
        <v>0</v>
      </c>
      <c r="Z25" s="31">
        <f t="shared" si="9"/>
        <v>0</v>
      </c>
      <c r="AA25" s="31">
        <f t="shared" si="10"/>
        <v>0</v>
      </c>
      <c r="AB25" s="31">
        <f t="shared" si="11"/>
        <v>0</v>
      </c>
      <c r="AC25" s="31">
        <f t="shared" si="12"/>
        <v>0</v>
      </c>
      <c r="AD25" s="31">
        <f t="shared" si="13"/>
        <v>0</v>
      </c>
      <c r="AE25" s="31">
        <f t="shared" si="14"/>
        <v>0</v>
      </c>
      <c r="AF25" s="31">
        <f t="shared" si="15"/>
        <v>0</v>
      </c>
      <c r="AG25" s="31">
        <f t="shared" si="16"/>
        <v>0</v>
      </c>
      <c r="AH25" s="31">
        <f t="shared" si="17"/>
        <v>0</v>
      </c>
    </row>
    <row r="26" spans="1:34" ht="12.75">
      <c r="A26" s="5">
        <v>4</v>
      </c>
      <c r="B26" s="5">
        <v>0</v>
      </c>
      <c r="C26" s="10">
        <v>0.05</v>
      </c>
      <c r="D26" s="11">
        <v>0</v>
      </c>
      <c r="E26" s="12">
        <f>B26*(C26/12)</f>
        <v>0</v>
      </c>
      <c r="F26" s="12">
        <f>D26-E26</f>
        <v>0</v>
      </c>
      <c r="G26" s="31">
        <f>(E26+F26)*12</f>
        <v>0</v>
      </c>
      <c r="I26" s="5">
        <v>1</v>
      </c>
      <c r="J26" s="5">
        <v>1</v>
      </c>
      <c r="K26" s="5">
        <v>1</v>
      </c>
      <c r="L26" s="5">
        <v>1</v>
      </c>
      <c r="M26" s="5">
        <v>1</v>
      </c>
      <c r="N26" s="5">
        <v>1</v>
      </c>
      <c r="O26" s="5">
        <v>1</v>
      </c>
      <c r="P26" s="5">
        <v>1</v>
      </c>
      <c r="Q26" s="5">
        <v>1</v>
      </c>
      <c r="R26" s="5">
        <v>1</v>
      </c>
      <c r="S26" s="5">
        <v>1</v>
      </c>
      <c r="T26" s="5">
        <v>1</v>
      </c>
      <c r="U26" s="1">
        <f t="shared" si="4"/>
        <v>12</v>
      </c>
      <c r="V26" s="31">
        <f t="shared" si="5"/>
        <v>0</v>
      </c>
      <c r="W26" s="31">
        <f t="shared" si="6"/>
        <v>0</v>
      </c>
      <c r="X26" s="31">
        <f t="shared" si="7"/>
        <v>0</v>
      </c>
      <c r="Y26" s="31">
        <f t="shared" si="8"/>
        <v>0</v>
      </c>
      <c r="Z26" s="31">
        <f t="shared" si="9"/>
        <v>0</v>
      </c>
      <c r="AA26" s="31">
        <f t="shared" si="10"/>
        <v>0</v>
      </c>
      <c r="AB26" s="31">
        <f t="shared" si="11"/>
        <v>0</v>
      </c>
      <c r="AC26" s="31">
        <f t="shared" si="12"/>
        <v>0</v>
      </c>
      <c r="AD26" s="31">
        <f t="shared" si="13"/>
        <v>0</v>
      </c>
      <c r="AE26" s="31">
        <f t="shared" si="14"/>
        <v>0</v>
      </c>
      <c r="AF26" s="31">
        <f t="shared" si="15"/>
        <v>0</v>
      </c>
      <c r="AG26" s="31">
        <f t="shared" si="16"/>
        <v>0</v>
      </c>
      <c r="AH26" s="31">
        <f t="shared" si="17"/>
        <v>0</v>
      </c>
    </row>
    <row r="27" spans="1:34" ht="12.75">
      <c r="A27" s="5">
        <v>5</v>
      </c>
      <c r="B27" s="5">
        <v>0</v>
      </c>
      <c r="C27" s="10">
        <v>0.05</v>
      </c>
      <c r="D27" s="11">
        <v>0</v>
      </c>
      <c r="E27" s="12">
        <f>B27*(C27/12)</f>
        <v>0</v>
      </c>
      <c r="F27" s="12">
        <f>D27-E27</f>
        <v>0</v>
      </c>
      <c r="G27" s="31">
        <f>(E27+F27)*12</f>
        <v>0</v>
      </c>
      <c r="I27" s="5">
        <v>1</v>
      </c>
      <c r="J27" s="5">
        <v>1</v>
      </c>
      <c r="K27" s="5">
        <v>1</v>
      </c>
      <c r="L27" s="5">
        <v>1</v>
      </c>
      <c r="M27" s="5">
        <v>1</v>
      </c>
      <c r="N27" s="5">
        <v>1</v>
      </c>
      <c r="O27" s="5">
        <v>1</v>
      </c>
      <c r="P27" s="5">
        <v>1</v>
      </c>
      <c r="Q27" s="5">
        <v>1</v>
      </c>
      <c r="R27" s="5">
        <v>1</v>
      </c>
      <c r="S27" s="5">
        <v>1</v>
      </c>
      <c r="T27" s="5">
        <v>1</v>
      </c>
      <c r="U27" s="1">
        <f t="shared" si="4"/>
        <v>12</v>
      </c>
      <c r="V27" s="31">
        <f t="shared" si="5"/>
        <v>0</v>
      </c>
      <c r="W27" s="31">
        <f t="shared" si="6"/>
        <v>0</v>
      </c>
      <c r="X27" s="31">
        <f t="shared" si="7"/>
        <v>0</v>
      </c>
      <c r="Y27" s="31">
        <f t="shared" si="8"/>
        <v>0</v>
      </c>
      <c r="Z27" s="31">
        <f t="shared" si="9"/>
        <v>0</v>
      </c>
      <c r="AA27" s="31">
        <f t="shared" si="10"/>
        <v>0</v>
      </c>
      <c r="AB27" s="31">
        <f t="shared" si="11"/>
        <v>0</v>
      </c>
      <c r="AC27" s="31">
        <f t="shared" si="12"/>
        <v>0</v>
      </c>
      <c r="AD27" s="31">
        <f t="shared" si="13"/>
        <v>0</v>
      </c>
      <c r="AE27" s="31">
        <f t="shared" si="14"/>
        <v>0</v>
      </c>
      <c r="AF27" s="31">
        <f t="shared" si="15"/>
        <v>0</v>
      </c>
      <c r="AG27" s="31">
        <f t="shared" si="16"/>
        <v>0</v>
      </c>
      <c r="AH27" s="31">
        <f t="shared" si="17"/>
        <v>0</v>
      </c>
    </row>
    <row r="28" spans="1:34" ht="12.75">
      <c r="A28" s="5">
        <v>6</v>
      </c>
      <c r="B28" s="5">
        <v>0</v>
      </c>
      <c r="C28" s="10">
        <v>0.05</v>
      </c>
      <c r="D28" s="11">
        <v>0</v>
      </c>
      <c r="E28" s="12">
        <f aca="true" t="shared" si="18" ref="E28:E37">B28*(C28/12)</f>
        <v>0</v>
      </c>
      <c r="F28" s="12">
        <f aca="true" t="shared" si="19" ref="F28:F37">D28-E28</f>
        <v>0</v>
      </c>
      <c r="G28" s="31">
        <f aca="true" t="shared" si="20" ref="G28:G37">(E28+F28)*12</f>
        <v>0</v>
      </c>
      <c r="I28" s="5">
        <v>1</v>
      </c>
      <c r="J28" s="5">
        <v>1</v>
      </c>
      <c r="K28" s="5">
        <v>1</v>
      </c>
      <c r="L28" s="5">
        <v>1</v>
      </c>
      <c r="M28" s="5">
        <v>1</v>
      </c>
      <c r="N28" s="5">
        <v>1</v>
      </c>
      <c r="O28" s="5">
        <v>1</v>
      </c>
      <c r="P28" s="5">
        <v>1</v>
      </c>
      <c r="Q28" s="5">
        <v>1</v>
      </c>
      <c r="R28" s="5">
        <v>1</v>
      </c>
      <c r="S28" s="5">
        <v>1</v>
      </c>
      <c r="T28" s="5">
        <v>1</v>
      </c>
      <c r="U28" s="1">
        <f t="shared" si="4"/>
        <v>12</v>
      </c>
      <c r="V28" s="31">
        <f t="shared" si="5"/>
        <v>0</v>
      </c>
      <c r="W28" s="31">
        <f t="shared" si="6"/>
        <v>0</v>
      </c>
      <c r="X28" s="31">
        <f t="shared" si="7"/>
        <v>0</v>
      </c>
      <c r="Y28" s="31">
        <f t="shared" si="8"/>
        <v>0</v>
      </c>
      <c r="Z28" s="31">
        <f t="shared" si="9"/>
        <v>0</v>
      </c>
      <c r="AA28" s="31">
        <f t="shared" si="10"/>
        <v>0</v>
      </c>
      <c r="AB28" s="31">
        <f t="shared" si="11"/>
        <v>0</v>
      </c>
      <c r="AC28" s="31">
        <f t="shared" si="12"/>
        <v>0</v>
      </c>
      <c r="AD28" s="31">
        <f t="shared" si="13"/>
        <v>0</v>
      </c>
      <c r="AE28" s="31">
        <f t="shared" si="14"/>
        <v>0</v>
      </c>
      <c r="AF28" s="31">
        <f t="shared" si="15"/>
        <v>0</v>
      </c>
      <c r="AG28" s="31">
        <f t="shared" si="16"/>
        <v>0</v>
      </c>
      <c r="AH28" s="31">
        <f t="shared" si="17"/>
        <v>0</v>
      </c>
    </row>
    <row r="29" spans="1:34" ht="12.75">
      <c r="A29" s="5">
        <v>7</v>
      </c>
      <c r="B29" s="5">
        <v>0</v>
      </c>
      <c r="C29" s="10">
        <v>0.05</v>
      </c>
      <c r="D29" s="11">
        <v>0</v>
      </c>
      <c r="E29" s="12">
        <f t="shared" si="18"/>
        <v>0</v>
      </c>
      <c r="F29" s="12">
        <f t="shared" si="19"/>
        <v>0</v>
      </c>
      <c r="G29" s="31">
        <f t="shared" si="20"/>
        <v>0</v>
      </c>
      <c r="I29" s="5">
        <v>1</v>
      </c>
      <c r="J29" s="5">
        <v>1</v>
      </c>
      <c r="K29" s="5">
        <v>1</v>
      </c>
      <c r="L29" s="5">
        <v>1</v>
      </c>
      <c r="M29" s="5">
        <v>1</v>
      </c>
      <c r="N29" s="5">
        <v>1</v>
      </c>
      <c r="O29" s="5">
        <v>1</v>
      </c>
      <c r="P29" s="5">
        <v>1</v>
      </c>
      <c r="Q29" s="5">
        <v>1</v>
      </c>
      <c r="R29" s="5">
        <v>1</v>
      </c>
      <c r="S29" s="5">
        <v>1</v>
      </c>
      <c r="T29" s="5">
        <v>1</v>
      </c>
      <c r="U29" s="1">
        <f t="shared" si="4"/>
        <v>12</v>
      </c>
      <c r="V29" s="31">
        <f t="shared" si="5"/>
        <v>0</v>
      </c>
      <c r="W29" s="31">
        <f t="shared" si="6"/>
        <v>0</v>
      </c>
      <c r="X29" s="31">
        <f t="shared" si="7"/>
        <v>0</v>
      </c>
      <c r="Y29" s="31">
        <f t="shared" si="8"/>
        <v>0</v>
      </c>
      <c r="Z29" s="31">
        <f t="shared" si="9"/>
        <v>0</v>
      </c>
      <c r="AA29" s="31">
        <f t="shared" si="10"/>
        <v>0</v>
      </c>
      <c r="AB29" s="31">
        <f t="shared" si="11"/>
        <v>0</v>
      </c>
      <c r="AC29" s="31">
        <f t="shared" si="12"/>
        <v>0</v>
      </c>
      <c r="AD29" s="31">
        <f t="shared" si="13"/>
        <v>0</v>
      </c>
      <c r="AE29" s="31">
        <f t="shared" si="14"/>
        <v>0</v>
      </c>
      <c r="AF29" s="31">
        <f t="shared" si="15"/>
        <v>0</v>
      </c>
      <c r="AG29" s="31">
        <f t="shared" si="16"/>
        <v>0</v>
      </c>
      <c r="AH29" s="31">
        <f t="shared" si="17"/>
        <v>0</v>
      </c>
    </row>
    <row r="30" spans="1:34" ht="12.75">
      <c r="A30" s="5">
        <v>8</v>
      </c>
      <c r="B30" s="5">
        <v>0</v>
      </c>
      <c r="C30" s="10">
        <v>0.05</v>
      </c>
      <c r="D30" s="11">
        <v>0</v>
      </c>
      <c r="E30" s="12">
        <f t="shared" si="18"/>
        <v>0</v>
      </c>
      <c r="F30" s="12">
        <f t="shared" si="19"/>
        <v>0</v>
      </c>
      <c r="G30" s="31">
        <f t="shared" si="20"/>
        <v>0</v>
      </c>
      <c r="I30" s="5">
        <v>1</v>
      </c>
      <c r="J30" s="5">
        <v>1</v>
      </c>
      <c r="K30" s="5">
        <v>1</v>
      </c>
      <c r="L30" s="5">
        <v>1</v>
      </c>
      <c r="M30" s="5">
        <v>1</v>
      </c>
      <c r="N30" s="5">
        <v>1</v>
      </c>
      <c r="O30" s="5">
        <v>1</v>
      </c>
      <c r="P30" s="5">
        <v>1</v>
      </c>
      <c r="Q30" s="5">
        <v>1</v>
      </c>
      <c r="R30" s="5">
        <v>1</v>
      </c>
      <c r="S30" s="5">
        <v>1</v>
      </c>
      <c r="T30" s="5">
        <v>1</v>
      </c>
      <c r="U30" s="1">
        <f t="shared" si="4"/>
        <v>12</v>
      </c>
      <c r="V30" s="31">
        <f t="shared" si="5"/>
        <v>0</v>
      </c>
      <c r="W30" s="31">
        <f t="shared" si="6"/>
        <v>0</v>
      </c>
      <c r="X30" s="31">
        <f t="shared" si="7"/>
        <v>0</v>
      </c>
      <c r="Y30" s="31">
        <f t="shared" si="8"/>
        <v>0</v>
      </c>
      <c r="Z30" s="31">
        <f t="shared" si="9"/>
        <v>0</v>
      </c>
      <c r="AA30" s="31">
        <f t="shared" si="10"/>
        <v>0</v>
      </c>
      <c r="AB30" s="31">
        <f t="shared" si="11"/>
        <v>0</v>
      </c>
      <c r="AC30" s="31">
        <f t="shared" si="12"/>
        <v>0</v>
      </c>
      <c r="AD30" s="31">
        <f t="shared" si="13"/>
        <v>0</v>
      </c>
      <c r="AE30" s="31">
        <f t="shared" si="14"/>
        <v>0</v>
      </c>
      <c r="AF30" s="31">
        <f t="shared" si="15"/>
        <v>0</v>
      </c>
      <c r="AG30" s="31">
        <f t="shared" si="16"/>
        <v>0</v>
      </c>
      <c r="AH30" s="31">
        <f t="shared" si="17"/>
        <v>0</v>
      </c>
    </row>
    <row r="31" spans="1:34" ht="12.75">
      <c r="A31" s="5">
        <v>9</v>
      </c>
      <c r="B31" s="5">
        <v>0</v>
      </c>
      <c r="C31" s="10">
        <v>0.05</v>
      </c>
      <c r="D31" s="11">
        <v>0</v>
      </c>
      <c r="E31" s="12">
        <f t="shared" si="18"/>
        <v>0</v>
      </c>
      <c r="F31" s="12">
        <f t="shared" si="19"/>
        <v>0</v>
      </c>
      <c r="G31" s="31">
        <f t="shared" si="20"/>
        <v>0</v>
      </c>
      <c r="I31" s="5">
        <v>1</v>
      </c>
      <c r="J31" s="5">
        <v>1</v>
      </c>
      <c r="K31" s="5">
        <v>1</v>
      </c>
      <c r="L31" s="5">
        <v>1</v>
      </c>
      <c r="M31" s="5">
        <v>1</v>
      </c>
      <c r="N31" s="5">
        <v>1</v>
      </c>
      <c r="O31" s="5">
        <v>1</v>
      </c>
      <c r="P31" s="5">
        <v>1</v>
      </c>
      <c r="Q31" s="5">
        <v>1</v>
      </c>
      <c r="R31" s="5">
        <v>1</v>
      </c>
      <c r="S31" s="5">
        <v>1</v>
      </c>
      <c r="T31" s="5">
        <v>1</v>
      </c>
      <c r="U31" s="1">
        <f t="shared" si="4"/>
        <v>12</v>
      </c>
      <c r="V31" s="31">
        <f t="shared" si="5"/>
        <v>0</v>
      </c>
      <c r="W31" s="31">
        <f t="shared" si="6"/>
        <v>0</v>
      </c>
      <c r="X31" s="31">
        <f t="shared" si="7"/>
        <v>0</v>
      </c>
      <c r="Y31" s="31">
        <f t="shared" si="8"/>
        <v>0</v>
      </c>
      <c r="Z31" s="31">
        <f t="shared" si="9"/>
        <v>0</v>
      </c>
      <c r="AA31" s="31">
        <f t="shared" si="10"/>
        <v>0</v>
      </c>
      <c r="AB31" s="31">
        <f t="shared" si="11"/>
        <v>0</v>
      </c>
      <c r="AC31" s="31">
        <f t="shared" si="12"/>
        <v>0</v>
      </c>
      <c r="AD31" s="31">
        <f t="shared" si="13"/>
        <v>0</v>
      </c>
      <c r="AE31" s="31">
        <f t="shared" si="14"/>
        <v>0</v>
      </c>
      <c r="AF31" s="31">
        <f t="shared" si="15"/>
        <v>0</v>
      </c>
      <c r="AG31" s="31">
        <f t="shared" si="16"/>
        <v>0</v>
      </c>
      <c r="AH31" s="31">
        <f t="shared" si="17"/>
        <v>0</v>
      </c>
    </row>
    <row r="32" spans="1:34" ht="12.75">
      <c r="A32" s="5">
        <v>10</v>
      </c>
      <c r="B32" s="5">
        <v>0</v>
      </c>
      <c r="C32" s="10">
        <v>0.05</v>
      </c>
      <c r="D32" s="11">
        <v>0</v>
      </c>
      <c r="E32" s="12">
        <f t="shared" si="18"/>
        <v>0</v>
      </c>
      <c r="F32" s="12">
        <f t="shared" si="19"/>
        <v>0</v>
      </c>
      <c r="G32" s="31">
        <f t="shared" si="20"/>
        <v>0</v>
      </c>
      <c r="I32" s="5">
        <v>1</v>
      </c>
      <c r="J32" s="5">
        <v>1</v>
      </c>
      <c r="K32" s="5">
        <v>1</v>
      </c>
      <c r="L32" s="5">
        <v>1</v>
      </c>
      <c r="M32" s="5">
        <v>1</v>
      </c>
      <c r="N32" s="5">
        <v>1</v>
      </c>
      <c r="O32" s="5">
        <v>1</v>
      </c>
      <c r="P32" s="5">
        <v>1</v>
      </c>
      <c r="Q32" s="5">
        <v>1</v>
      </c>
      <c r="R32" s="5">
        <v>1</v>
      </c>
      <c r="S32" s="5">
        <v>1</v>
      </c>
      <c r="T32" s="5">
        <v>1</v>
      </c>
      <c r="U32" s="1">
        <f t="shared" si="4"/>
        <v>12</v>
      </c>
      <c r="V32" s="31">
        <f t="shared" si="5"/>
        <v>0</v>
      </c>
      <c r="W32" s="31">
        <f t="shared" si="6"/>
        <v>0</v>
      </c>
      <c r="X32" s="31">
        <f t="shared" si="7"/>
        <v>0</v>
      </c>
      <c r="Y32" s="31">
        <f t="shared" si="8"/>
        <v>0</v>
      </c>
      <c r="Z32" s="31">
        <f t="shared" si="9"/>
        <v>0</v>
      </c>
      <c r="AA32" s="31">
        <f t="shared" si="10"/>
        <v>0</v>
      </c>
      <c r="AB32" s="31">
        <f t="shared" si="11"/>
        <v>0</v>
      </c>
      <c r="AC32" s="31">
        <f t="shared" si="12"/>
        <v>0</v>
      </c>
      <c r="AD32" s="31">
        <f t="shared" si="13"/>
        <v>0</v>
      </c>
      <c r="AE32" s="31">
        <f t="shared" si="14"/>
        <v>0</v>
      </c>
      <c r="AF32" s="31">
        <f t="shared" si="15"/>
        <v>0</v>
      </c>
      <c r="AG32" s="31">
        <f t="shared" si="16"/>
        <v>0</v>
      </c>
      <c r="AH32" s="31">
        <f t="shared" si="17"/>
        <v>0</v>
      </c>
    </row>
    <row r="33" spans="1:34" ht="12.75">
      <c r="A33" s="5">
        <v>11</v>
      </c>
      <c r="B33" s="5">
        <v>0</v>
      </c>
      <c r="C33" s="10">
        <v>0.05</v>
      </c>
      <c r="D33" s="11">
        <v>0</v>
      </c>
      <c r="E33" s="12">
        <f t="shared" si="18"/>
        <v>0</v>
      </c>
      <c r="F33" s="12">
        <f t="shared" si="19"/>
        <v>0</v>
      </c>
      <c r="G33" s="31">
        <f t="shared" si="20"/>
        <v>0</v>
      </c>
      <c r="I33" s="5">
        <v>1</v>
      </c>
      <c r="J33" s="5">
        <v>1</v>
      </c>
      <c r="K33" s="5">
        <v>1</v>
      </c>
      <c r="L33" s="5">
        <v>1</v>
      </c>
      <c r="M33" s="5">
        <v>1</v>
      </c>
      <c r="N33" s="5">
        <v>1</v>
      </c>
      <c r="O33" s="5">
        <v>1</v>
      </c>
      <c r="P33" s="5">
        <v>1</v>
      </c>
      <c r="Q33" s="5">
        <v>1</v>
      </c>
      <c r="R33" s="5">
        <v>1</v>
      </c>
      <c r="S33" s="5">
        <v>1</v>
      </c>
      <c r="T33" s="5">
        <v>1</v>
      </c>
      <c r="U33" s="1">
        <f t="shared" si="4"/>
        <v>12</v>
      </c>
      <c r="V33" s="31">
        <f t="shared" si="5"/>
        <v>0</v>
      </c>
      <c r="W33" s="31">
        <f t="shared" si="6"/>
        <v>0</v>
      </c>
      <c r="X33" s="31">
        <f t="shared" si="7"/>
        <v>0</v>
      </c>
      <c r="Y33" s="31">
        <f t="shared" si="8"/>
        <v>0</v>
      </c>
      <c r="Z33" s="31">
        <f t="shared" si="9"/>
        <v>0</v>
      </c>
      <c r="AA33" s="31">
        <f t="shared" si="10"/>
        <v>0</v>
      </c>
      <c r="AB33" s="31">
        <f t="shared" si="11"/>
        <v>0</v>
      </c>
      <c r="AC33" s="31">
        <f t="shared" si="12"/>
        <v>0</v>
      </c>
      <c r="AD33" s="31">
        <f t="shared" si="13"/>
        <v>0</v>
      </c>
      <c r="AE33" s="31">
        <f t="shared" si="14"/>
        <v>0</v>
      </c>
      <c r="AF33" s="31">
        <f t="shared" si="15"/>
        <v>0</v>
      </c>
      <c r="AG33" s="31">
        <f t="shared" si="16"/>
        <v>0</v>
      </c>
      <c r="AH33" s="31">
        <f t="shared" si="17"/>
        <v>0</v>
      </c>
    </row>
    <row r="34" spans="1:34" ht="12.75">
      <c r="A34" s="5">
        <v>12</v>
      </c>
      <c r="B34" s="5">
        <v>0</v>
      </c>
      <c r="C34" s="10">
        <v>0.05</v>
      </c>
      <c r="D34" s="11">
        <v>0</v>
      </c>
      <c r="E34" s="12">
        <f t="shared" si="18"/>
        <v>0</v>
      </c>
      <c r="F34" s="12">
        <f t="shared" si="19"/>
        <v>0</v>
      </c>
      <c r="G34" s="31">
        <f t="shared" si="20"/>
        <v>0</v>
      </c>
      <c r="I34" s="5">
        <v>1</v>
      </c>
      <c r="J34" s="5">
        <v>1</v>
      </c>
      <c r="K34" s="5">
        <v>1</v>
      </c>
      <c r="L34" s="5">
        <v>1</v>
      </c>
      <c r="M34" s="5">
        <v>1</v>
      </c>
      <c r="N34" s="5">
        <v>1</v>
      </c>
      <c r="O34" s="5">
        <v>1</v>
      </c>
      <c r="P34" s="5">
        <v>1</v>
      </c>
      <c r="Q34" s="5">
        <v>1</v>
      </c>
      <c r="R34" s="5">
        <v>1</v>
      </c>
      <c r="S34" s="5">
        <v>1</v>
      </c>
      <c r="T34" s="5">
        <v>1</v>
      </c>
      <c r="U34" s="1">
        <f t="shared" si="4"/>
        <v>12</v>
      </c>
      <c r="V34" s="31">
        <f t="shared" si="5"/>
        <v>0</v>
      </c>
      <c r="W34" s="31">
        <f t="shared" si="6"/>
        <v>0</v>
      </c>
      <c r="X34" s="31">
        <f t="shared" si="7"/>
        <v>0</v>
      </c>
      <c r="Y34" s="31">
        <f t="shared" si="8"/>
        <v>0</v>
      </c>
      <c r="Z34" s="31">
        <f t="shared" si="9"/>
        <v>0</v>
      </c>
      <c r="AA34" s="31">
        <f t="shared" si="10"/>
        <v>0</v>
      </c>
      <c r="AB34" s="31">
        <f t="shared" si="11"/>
        <v>0</v>
      </c>
      <c r="AC34" s="31">
        <f t="shared" si="12"/>
        <v>0</v>
      </c>
      <c r="AD34" s="31">
        <f t="shared" si="13"/>
        <v>0</v>
      </c>
      <c r="AE34" s="31">
        <f t="shared" si="14"/>
        <v>0</v>
      </c>
      <c r="AF34" s="31">
        <f t="shared" si="15"/>
        <v>0</v>
      </c>
      <c r="AG34" s="31">
        <f t="shared" si="16"/>
        <v>0</v>
      </c>
      <c r="AH34" s="31">
        <f t="shared" si="17"/>
        <v>0</v>
      </c>
    </row>
    <row r="35" spans="1:34" ht="12.75">
      <c r="A35" s="5">
        <v>13</v>
      </c>
      <c r="B35" s="5">
        <v>0</v>
      </c>
      <c r="C35" s="10">
        <v>0.05</v>
      </c>
      <c r="D35" s="11">
        <v>0</v>
      </c>
      <c r="E35" s="12">
        <f t="shared" si="18"/>
        <v>0</v>
      </c>
      <c r="F35" s="12">
        <f t="shared" si="19"/>
        <v>0</v>
      </c>
      <c r="G35" s="31">
        <f t="shared" si="20"/>
        <v>0</v>
      </c>
      <c r="I35" s="5">
        <v>1</v>
      </c>
      <c r="J35" s="5">
        <v>1</v>
      </c>
      <c r="K35" s="5">
        <v>1</v>
      </c>
      <c r="L35" s="5">
        <v>1</v>
      </c>
      <c r="M35" s="5">
        <v>1</v>
      </c>
      <c r="N35" s="5">
        <v>1</v>
      </c>
      <c r="O35" s="5">
        <v>1</v>
      </c>
      <c r="P35" s="5">
        <v>1</v>
      </c>
      <c r="Q35" s="5">
        <v>1</v>
      </c>
      <c r="R35" s="5">
        <v>1</v>
      </c>
      <c r="S35" s="5">
        <v>1</v>
      </c>
      <c r="T35" s="5">
        <v>1</v>
      </c>
      <c r="U35" s="1">
        <f t="shared" si="4"/>
        <v>12</v>
      </c>
      <c r="V35" s="31">
        <f t="shared" si="5"/>
        <v>0</v>
      </c>
      <c r="W35" s="31">
        <f t="shared" si="6"/>
        <v>0</v>
      </c>
      <c r="X35" s="31">
        <f t="shared" si="7"/>
        <v>0</v>
      </c>
      <c r="Y35" s="31">
        <f t="shared" si="8"/>
        <v>0</v>
      </c>
      <c r="Z35" s="31">
        <f t="shared" si="9"/>
        <v>0</v>
      </c>
      <c r="AA35" s="31">
        <f t="shared" si="10"/>
        <v>0</v>
      </c>
      <c r="AB35" s="31">
        <f t="shared" si="11"/>
        <v>0</v>
      </c>
      <c r="AC35" s="31">
        <f t="shared" si="12"/>
        <v>0</v>
      </c>
      <c r="AD35" s="31">
        <f t="shared" si="13"/>
        <v>0</v>
      </c>
      <c r="AE35" s="31">
        <f t="shared" si="14"/>
        <v>0</v>
      </c>
      <c r="AF35" s="31">
        <f t="shared" si="15"/>
        <v>0</v>
      </c>
      <c r="AG35" s="31">
        <f t="shared" si="16"/>
        <v>0</v>
      </c>
      <c r="AH35" s="31">
        <f t="shared" si="17"/>
        <v>0</v>
      </c>
    </row>
    <row r="36" spans="1:34" ht="12.75">
      <c r="A36" s="5">
        <v>14</v>
      </c>
      <c r="B36" s="5">
        <v>0</v>
      </c>
      <c r="C36" s="10">
        <v>0.05</v>
      </c>
      <c r="D36" s="11">
        <v>0</v>
      </c>
      <c r="E36" s="12">
        <f t="shared" si="18"/>
        <v>0</v>
      </c>
      <c r="F36" s="12">
        <f t="shared" si="19"/>
        <v>0</v>
      </c>
      <c r="G36" s="31">
        <f t="shared" si="20"/>
        <v>0</v>
      </c>
      <c r="I36" s="5">
        <v>1</v>
      </c>
      <c r="J36" s="5">
        <v>1</v>
      </c>
      <c r="K36" s="5">
        <v>1</v>
      </c>
      <c r="L36" s="5">
        <v>1</v>
      </c>
      <c r="M36" s="5">
        <v>1</v>
      </c>
      <c r="N36" s="5">
        <v>1</v>
      </c>
      <c r="O36" s="5">
        <v>1</v>
      </c>
      <c r="P36" s="5">
        <v>1</v>
      </c>
      <c r="Q36" s="5">
        <v>1</v>
      </c>
      <c r="R36" s="5">
        <v>1</v>
      </c>
      <c r="S36" s="5">
        <v>1</v>
      </c>
      <c r="T36" s="5">
        <v>1</v>
      </c>
      <c r="U36" s="1">
        <f t="shared" si="4"/>
        <v>12</v>
      </c>
      <c r="V36" s="31">
        <f t="shared" si="5"/>
        <v>0</v>
      </c>
      <c r="W36" s="31">
        <f t="shared" si="6"/>
        <v>0</v>
      </c>
      <c r="X36" s="31">
        <f t="shared" si="7"/>
        <v>0</v>
      </c>
      <c r="Y36" s="31">
        <f t="shared" si="8"/>
        <v>0</v>
      </c>
      <c r="Z36" s="31">
        <f t="shared" si="9"/>
        <v>0</v>
      </c>
      <c r="AA36" s="31">
        <f t="shared" si="10"/>
        <v>0</v>
      </c>
      <c r="AB36" s="31">
        <f t="shared" si="11"/>
        <v>0</v>
      </c>
      <c r="AC36" s="31">
        <f t="shared" si="12"/>
        <v>0</v>
      </c>
      <c r="AD36" s="31">
        <f t="shared" si="13"/>
        <v>0</v>
      </c>
      <c r="AE36" s="31">
        <f t="shared" si="14"/>
        <v>0</v>
      </c>
      <c r="AF36" s="31">
        <f t="shared" si="15"/>
        <v>0</v>
      </c>
      <c r="AG36" s="31">
        <f t="shared" si="16"/>
        <v>0</v>
      </c>
      <c r="AH36" s="31">
        <f t="shared" si="17"/>
        <v>0</v>
      </c>
    </row>
    <row r="37" spans="1:34" ht="12.75">
      <c r="A37" s="5">
        <v>15</v>
      </c>
      <c r="B37" s="5">
        <v>0</v>
      </c>
      <c r="C37" s="10">
        <v>0.05</v>
      </c>
      <c r="D37" s="11">
        <v>0</v>
      </c>
      <c r="E37" s="12">
        <f t="shared" si="18"/>
        <v>0</v>
      </c>
      <c r="F37" s="12">
        <f t="shared" si="19"/>
        <v>0</v>
      </c>
      <c r="G37" s="31">
        <f t="shared" si="20"/>
        <v>0</v>
      </c>
      <c r="I37" s="5">
        <v>1</v>
      </c>
      <c r="J37" s="5">
        <v>1</v>
      </c>
      <c r="K37" s="5">
        <v>1</v>
      </c>
      <c r="L37" s="5">
        <v>1</v>
      </c>
      <c r="M37" s="5">
        <v>1</v>
      </c>
      <c r="N37" s="5">
        <v>1</v>
      </c>
      <c r="O37" s="5">
        <v>1</v>
      </c>
      <c r="P37" s="5">
        <v>1</v>
      </c>
      <c r="Q37" s="5">
        <v>1</v>
      </c>
      <c r="R37" s="5">
        <v>1</v>
      </c>
      <c r="S37" s="5">
        <v>1</v>
      </c>
      <c r="T37" s="5">
        <v>1</v>
      </c>
      <c r="U37" s="1">
        <f t="shared" si="4"/>
        <v>12</v>
      </c>
      <c r="V37" s="31">
        <f t="shared" si="5"/>
        <v>0</v>
      </c>
      <c r="W37" s="31">
        <f t="shared" si="6"/>
        <v>0</v>
      </c>
      <c r="X37" s="31">
        <f t="shared" si="7"/>
        <v>0</v>
      </c>
      <c r="Y37" s="31">
        <f t="shared" si="8"/>
        <v>0</v>
      </c>
      <c r="Z37" s="31">
        <f t="shared" si="9"/>
        <v>0</v>
      </c>
      <c r="AA37" s="31">
        <f t="shared" si="10"/>
        <v>0</v>
      </c>
      <c r="AB37" s="31">
        <f t="shared" si="11"/>
        <v>0</v>
      </c>
      <c r="AC37" s="31">
        <f t="shared" si="12"/>
        <v>0</v>
      </c>
      <c r="AD37" s="31">
        <f t="shared" si="13"/>
        <v>0</v>
      </c>
      <c r="AE37" s="31">
        <f t="shared" si="14"/>
        <v>0</v>
      </c>
      <c r="AF37" s="31">
        <f t="shared" si="15"/>
        <v>0</v>
      </c>
      <c r="AG37" s="31">
        <f t="shared" si="16"/>
        <v>0</v>
      </c>
      <c r="AH37" s="31">
        <f t="shared" si="17"/>
        <v>0</v>
      </c>
    </row>
    <row r="38" spans="1:34" ht="12.75">
      <c r="A38" s="5">
        <v>16</v>
      </c>
      <c r="B38" s="5">
        <v>0</v>
      </c>
      <c r="C38" s="10">
        <v>0.05</v>
      </c>
      <c r="D38" s="11">
        <v>0</v>
      </c>
      <c r="E38" s="12">
        <f>B38*(C38/12)</f>
        <v>0</v>
      </c>
      <c r="F38" s="12">
        <f>D38-E38</f>
        <v>0</v>
      </c>
      <c r="G38" s="31">
        <f>(E38+F38)*12</f>
        <v>0</v>
      </c>
      <c r="I38" s="5">
        <v>1</v>
      </c>
      <c r="J38" s="5">
        <v>1</v>
      </c>
      <c r="K38" s="5">
        <v>1</v>
      </c>
      <c r="L38" s="5">
        <v>1</v>
      </c>
      <c r="M38" s="5">
        <v>1</v>
      </c>
      <c r="N38" s="5">
        <v>1</v>
      </c>
      <c r="O38" s="5">
        <v>1</v>
      </c>
      <c r="P38" s="5">
        <v>1</v>
      </c>
      <c r="Q38" s="5">
        <v>1</v>
      </c>
      <c r="R38" s="5">
        <v>1</v>
      </c>
      <c r="S38" s="5">
        <v>1</v>
      </c>
      <c r="T38" s="5">
        <v>1</v>
      </c>
      <c r="U38" s="1">
        <f t="shared" si="4"/>
        <v>12</v>
      </c>
      <c r="V38" s="31">
        <f t="shared" si="5"/>
        <v>0</v>
      </c>
      <c r="W38" s="31">
        <f t="shared" si="6"/>
        <v>0</v>
      </c>
      <c r="X38" s="31">
        <f t="shared" si="7"/>
        <v>0</v>
      </c>
      <c r="Y38" s="31">
        <f t="shared" si="8"/>
        <v>0</v>
      </c>
      <c r="Z38" s="31">
        <f t="shared" si="9"/>
        <v>0</v>
      </c>
      <c r="AA38" s="31">
        <f t="shared" si="10"/>
        <v>0</v>
      </c>
      <c r="AB38" s="31">
        <f t="shared" si="11"/>
        <v>0</v>
      </c>
      <c r="AC38" s="31">
        <f t="shared" si="12"/>
        <v>0</v>
      </c>
      <c r="AD38" s="31">
        <f t="shared" si="13"/>
        <v>0</v>
      </c>
      <c r="AE38" s="31">
        <f t="shared" si="14"/>
        <v>0</v>
      </c>
      <c r="AF38" s="31">
        <f t="shared" si="15"/>
        <v>0</v>
      </c>
      <c r="AG38" s="31">
        <f t="shared" si="16"/>
        <v>0</v>
      </c>
      <c r="AH38" s="31">
        <f t="shared" si="17"/>
        <v>0</v>
      </c>
    </row>
    <row r="39" spans="1:34" ht="12.75">
      <c r="A39" s="5">
        <v>17</v>
      </c>
      <c r="B39" s="5">
        <v>0</v>
      </c>
      <c r="C39" s="10">
        <v>0.05</v>
      </c>
      <c r="D39" s="11">
        <v>0</v>
      </c>
      <c r="E39" s="12">
        <f>B39*(C39/12)</f>
        <v>0</v>
      </c>
      <c r="F39" s="12">
        <f>D39-E39</f>
        <v>0</v>
      </c>
      <c r="G39" s="31">
        <f>(E39+F39)*12</f>
        <v>0</v>
      </c>
      <c r="I39" s="5">
        <v>1</v>
      </c>
      <c r="J39" s="5">
        <v>1</v>
      </c>
      <c r="K39" s="5">
        <v>1</v>
      </c>
      <c r="L39" s="5">
        <v>1</v>
      </c>
      <c r="M39" s="5">
        <v>1</v>
      </c>
      <c r="N39" s="5">
        <v>1</v>
      </c>
      <c r="O39" s="5">
        <v>1</v>
      </c>
      <c r="P39" s="5">
        <v>1</v>
      </c>
      <c r="Q39" s="5">
        <v>1</v>
      </c>
      <c r="R39" s="5">
        <v>1</v>
      </c>
      <c r="S39" s="5">
        <v>1</v>
      </c>
      <c r="T39" s="5">
        <v>1</v>
      </c>
      <c r="U39" s="1">
        <f t="shared" si="4"/>
        <v>12</v>
      </c>
      <c r="V39" s="31">
        <f t="shared" si="5"/>
        <v>0</v>
      </c>
      <c r="W39" s="31">
        <f t="shared" si="6"/>
        <v>0</v>
      </c>
      <c r="X39" s="31">
        <f t="shared" si="7"/>
        <v>0</v>
      </c>
      <c r="Y39" s="31">
        <f t="shared" si="8"/>
        <v>0</v>
      </c>
      <c r="Z39" s="31">
        <f t="shared" si="9"/>
        <v>0</v>
      </c>
      <c r="AA39" s="31">
        <f t="shared" si="10"/>
        <v>0</v>
      </c>
      <c r="AB39" s="31">
        <f t="shared" si="11"/>
        <v>0</v>
      </c>
      <c r="AC39" s="31">
        <f t="shared" si="12"/>
        <v>0</v>
      </c>
      <c r="AD39" s="31">
        <f t="shared" si="13"/>
        <v>0</v>
      </c>
      <c r="AE39" s="31">
        <f t="shared" si="14"/>
        <v>0</v>
      </c>
      <c r="AF39" s="31">
        <f t="shared" si="15"/>
        <v>0</v>
      </c>
      <c r="AG39" s="31">
        <f t="shared" si="16"/>
        <v>0</v>
      </c>
      <c r="AH39" s="31">
        <f t="shared" si="17"/>
        <v>0</v>
      </c>
    </row>
    <row r="40" spans="1:34" ht="12.75">
      <c r="A40" s="5">
        <v>18</v>
      </c>
      <c r="B40" s="5">
        <v>0</v>
      </c>
      <c r="C40" s="10">
        <v>0.05</v>
      </c>
      <c r="D40" s="11">
        <v>0</v>
      </c>
      <c r="E40" s="12">
        <f>B40*(C40/12)</f>
        <v>0</v>
      </c>
      <c r="F40" s="12">
        <f>D40-E40</f>
        <v>0</v>
      </c>
      <c r="G40" s="31">
        <f>(E40+F40)*12</f>
        <v>0</v>
      </c>
      <c r="I40" s="5">
        <v>1</v>
      </c>
      <c r="J40" s="5">
        <v>1</v>
      </c>
      <c r="K40" s="5">
        <v>1</v>
      </c>
      <c r="L40" s="5">
        <v>1</v>
      </c>
      <c r="M40" s="5">
        <v>1</v>
      </c>
      <c r="N40" s="5">
        <v>1</v>
      </c>
      <c r="O40" s="5">
        <v>1</v>
      </c>
      <c r="P40" s="5">
        <v>1</v>
      </c>
      <c r="Q40" s="5">
        <v>1</v>
      </c>
      <c r="R40" s="5">
        <v>1</v>
      </c>
      <c r="S40" s="5">
        <v>1</v>
      </c>
      <c r="T40" s="5">
        <v>1</v>
      </c>
      <c r="U40" s="1">
        <f t="shared" si="4"/>
        <v>12</v>
      </c>
      <c r="V40" s="31">
        <f t="shared" si="5"/>
        <v>0</v>
      </c>
      <c r="W40" s="31">
        <f t="shared" si="6"/>
        <v>0</v>
      </c>
      <c r="X40" s="31">
        <f t="shared" si="7"/>
        <v>0</v>
      </c>
      <c r="Y40" s="31">
        <f t="shared" si="8"/>
        <v>0</v>
      </c>
      <c r="Z40" s="31">
        <f t="shared" si="9"/>
        <v>0</v>
      </c>
      <c r="AA40" s="31">
        <f t="shared" si="10"/>
        <v>0</v>
      </c>
      <c r="AB40" s="31">
        <f t="shared" si="11"/>
        <v>0</v>
      </c>
      <c r="AC40" s="31">
        <f t="shared" si="12"/>
        <v>0</v>
      </c>
      <c r="AD40" s="31">
        <f t="shared" si="13"/>
        <v>0</v>
      </c>
      <c r="AE40" s="31">
        <f t="shared" si="14"/>
        <v>0</v>
      </c>
      <c r="AF40" s="31">
        <f t="shared" si="15"/>
        <v>0</v>
      </c>
      <c r="AG40" s="31">
        <f t="shared" si="16"/>
        <v>0</v>
      </c>
      <c r="AH40" s="31">
        <f t="shared" si="17"/>
        <v>0</v>
      </c>
    </row>
    <row r="41" spans="1:34" ht="12.75">
      <c r="A41" s="5">
        <v>19</v>
      </c>
      <c r="B41" s="5">
        <v>0</v>
      </c>
      <c r="C41" s="10">
        <v>0.05</v>
      </c>
      <c r="D41" s="11">
        <v>0</v>
      </c>
      <c r="E41" s="12">
        <f>B41*(C41/12)</f>
        <v>0</v>
      </c>
      <c r="F41" s="12">
        <f>D41-E41</f>
        <v>0</v>
      </c>
      <c r="G41" s="31">
        <f>(E41+F41)*12</f>
        <v>0</v>
      </c>
      <c r="I41" s="5">
        <v>1</v>
      </c>
      <c r="J41" s="5">
        <v>1</v>
      </c>
      <c r="K41" s="5">
        <v>1</v>
      </c>
      <c r="L41" s="5">
        <v>1</v>
      </c>
      <c r="M41" s="5">
        <v>1</v>
      </c>
      <c r="N41" s="5">
        <v>1</v>
      </c>
      <c r="O41" s="5">
        <v>1</v>
      </c>
      <c r="P41" s="5">
        <v>1</v>
      </c>
      <c r="Q41" s="5">
        <v>1</v>
      </c>
      <c r="R41" s="5">
        <v>1</v>
      </c>
      <c r="S41" s="5">
        <v>1</v>
      </c>
      <c r="T41" s="5">
        <v>1</v>
      </c>
      <c r="U41" s="1">
        <f t="shared" si="4"/>
        <v>12</v>
      </c>
      <c r="V41" s="31">
        <f t="shared" si="5"/>
        <v>0</v>
      </c>
      <c r="W41" s="31">
        <f t="shared" si="6"/>
        <v>0</v>
      </c>
      <c r="X41" s="31">
        <f t="shared" si="7"/>
        <v>0</v>
      </c>
      <c r="Y41" s="31">
        <f t="shared" si="8"/>
        <v>0</v>
      </c>
      <c r="Z41" s="31">
        <f t="shared" si="9"/>
        <v>0</v>
      </c>
      <c r="AA41" s="31">
        <f t="shared" si="10"/>
        <v>0</v>
      </c>
      <c r="AB41" s="31">
        <f t="shared" si="11"/>
        <v>0</v>
      </c>
      <c r="AC41" s="31">
        <f t="shared" si="12"/>
        <v>0</v>
      </c>
      <c r="AD41" s="31">
        <f t="shared" si="13"/>
        <v>0</v>
      </c>
      <c r="AE41" s="31">
        <f t="shared" si="14"/>
        <v>0</v>
      </c>
      <c r="AF41" s="31">
        <f t="shared" si="15"/>
        <v>0</v>
      </c>
      <c r="AG41" s="31">
        <f t="shared" si="16"/>
        <v>0</v>
      </c>
      <c r="AH41" s="31">
        <f t="shared" si="17"/>
        <v>0</v>
      </c>
    </row>
    <row r="42" spans="1:34" ht="12.75">
      <c r="A42" s="5">
        <v>20</v>
      </c>
      <c r="B42" s="5">
        <v>0</v>
      </c>
      <c r="C42" s="10">
        <v>0.05</v>
      </c>
      <c r="D42" s="11">
        <v>0</v>
      </c>
      <c r="E42" s="32">
        <f>B42*(C42/12)</f>
        <v>0</v>
      </c>
      <c r="F42" s="32">
        <f>D42-E42</f>
        <v>0</v>
      </c>
      <c r="G42" s="33">
        <f>(E42+F42)*12</f>
        <v>0</v>
      </c>
      <c r="I42" s="5">
        <v>1</v>
      </c>
      <c r="J42" s="5">
        <v>1</v>
      </c>
      <c r="K42" s="5">
        <v>1</v>
      </c>
      <c r="L42" s="5">
        <v>1</v>
      </c>
      <c r="M42" s="5">
        <v>1</v>
      </c>
      <c r="N42" s="5">
        <v>1</v>
      </c>
      <c r="O42" s="5">
        <v>1</v>
      </c>
      <c r="P42" s="5">
        <v>1</v>
      </c>
      <c r="Q42" s="5">
        <v>1</v>
      </c>
      <c r="R42" s="5">
        <v>1</v>
      </c>
      <c r="S42" s="5">
        <v>1</v>
      </c>
      <c r="T42" s="5">
        <v>1</v>
      </c>
      <c r="U42" s="1">
        <f t="shared" si="4"/>
        <v>12</v>
      </c>
      <c r="V42" s="31">
        <f t="shared" si="5"/>
        <v>0</v>
      </c>
      <c r="W42" s="31">
        <f t="shared" si="6"/>
        <v>0</v>
      </c>
      <c r="X42" s="31">
        <f t="shared" si="7"/>
        <v>0</v>
      </c>
      <c r="Y42" s="31">
        <f t="shared" si="8"/>
        <v>0</v>
      </c>
      <c r="Z42" s="31">
        <f t="shared" si="9"/>
        <v>0</v>
      </c>
      <c r="AA42" s="31">
        <f t="shared" si="10"/>
        <v>0</v>
      </c>
      <c r="AB42" s="31">
        <f t="shared" si="11"/>
        <v>0</v>
      </c>
      <c r="AC42" s="31">
        <f t="shared" si="12"/>
        <v>0</v>
      </c>
      <c r="AD42" s="31">
        <f t="shared" si="13"/>
        <v>0</v>
      </c>
      <c r="AE42" s="31">
        <f t="shared" si="14"/>
        <v>0</v>
      </c>
      <c r="AF42" s="31">
        <f t="shared" si="15"/>
        <v>0</v>
      </c>
      <c r="AG42" s="31">
        <f t="shared" si="16"/>
        <v>0</v>
      </c>
      <c r="AH42" s="31">
        <f t="shared" si="17"/>
        <v>0</v>
      </c>
    </row>
    <row r="43" spans="2:34" ht="12.75">
      <c r="B43" s="9">
        <f>SUM(B23:B42)</f>
        <v>50</v>
      </c>
      <c r="D43" s="9">
        <f>SUM(D23:D42)</f>
        <v>1</v>
      </c>
      <c r="E43" s="9">
        <f>SUM(E23:E42)</f>
        <v>0.20833333333333334</v>
      </c>
      <c r="F43" s="9">
        <f>SUM(F23:F42)</f>
        <v>0.7916666666666666</v>
      </c>
      <c r="G43" s="80">
        <f>SUM(G23:G42)</f>
        <v>12</v>
      </c>
      <c r="V43" s="31">
        <f>SUM(V23:V42)</f>
        <v>1</v>
      </c>
      <c r="W43" s="31">
        <f aca="true" t="shared" si="21" ref="W43:AG43">SUM(W23:W42)</f>
        <v>1</v>
      </c>
      <c r="X43" s="31">
        <f t="shared" si="21"/>
        <v>1</v>
      </c>
      <c r="Y43" s="31">
        <f t="shared" si="21"/>
        <v>1</v>
      </c>
      <c r="Z43" s="31">
        <f t="shared" si="21"/>
        <v>1</v>
      </c>
      <c r="AA43" s="31">
        <f t="shared" si="21"/>
        <v>1</v>
      </c>
      <c r="AB43" s="31">
        <f t="shared" si="21"/>
        <v>1</v>
      </c>
      <c r="AC43" s="31">
        <f t="shared" si="21"/>
        <v>1</v>
      </c>
      <c r="AD43" s="31">
        <f t="shared" si="21"/>
        <v>1</v>
      </c>
      <c r="AE43" s="31">
        <f t="shared" si="21"/>
        <v>1</v>
      </c>
      <c r="AF43" s="31">
        <f t="shared" si="21"/>
        <v>1</v>
      </c>
      <c r="AG43" s="31">
        <f t="shared" si="21"/>
        <v>1</v>
      </c>
      <c r="AH43" s="64">
        <f>SUM(AH23:AH42)</f>
        <v>12</v>
      </c>
    </row>
    <row r="44" spans="4:34" ht="12.75">
      <c r="D44" s="1" t="str">
        <f>B19</f>
        <v>Intermediate - Machinery and Cattle 1-10 years</v>
      </c>
      <c r="E44" s="27">
        <f>E43/B43*12</f>
        <v>0.05</v>
      </c>
      <c r="F44" s="1" t="s">
        <v>57</v>
      </c>
      <c r="V44" s="31"/>
      <c r="W44" s="31"/>
      <c r="X44" s="31"/>
      <c r="Y44" s="31"/>
      <c r="Z44" s="31"/>
      <c r="AA44" s="31"/>
      <c r="AB44" s="31"/>
      <c r="AC44" s="31"/>
      <c r="AD44" s="31"/>
      <c r="AE44" s="31"/>
      <c r="AF44" s="31"/>
      <c r="AG44" s="31"/>
      <c r="AH44" s="31"/>
    </row>
    <row r="45" spans="2:34" ht="13.5">
      <c r="B45" s="7" t="s">
        <v>50</v>
      </c>
      <c r="V45" s="31"/>
      <c r="W45" s="31"/>
      <c r="X45" s="31"/>
      <c r="Y45" s="31"/>
      <c r="Z45" s="31"/>
      <c r="AA45" s="31"/>
      <c r="AB45" s="31"/>
      <c r="AC45" s="31"/>
      <c r="AD45" s="31"/>
      <c r="AE45" s="31"/>
      <c r="AF45" s="31"/>
      <c r="AG45" s="31"/>
      <c r="AH45" s="31"/>
    </row>
    <row r="46" spans="2:34" ht="12.75">
      <c r="B46" s="1" t="s">
        <v>39</v>
      </c>
      <c r="C46" s="1" t="s">
        <v>42</v>
      </c>
      <c r="D46" s="1" t="s">
        <v>44</v>
      </c>
      <c r="V46" s="31"/>
      <c r="W46" s="31"/>
      <c r="X46" s="31"/>
      <c r="Y46" s="31"/>
      <c r="Z46" s="31"/>
      <c r="AA46" s="31"/>
      <c r="AB46" s="31"/>
      <c r="AC46" s="31"/>
      <c r="AD46" s="31"/>
      <c r="AE46" s="31"/>
      <c r="AF46" s="31"/>
      <c r="AG46" s="31"/>
      <c r="AH46" s="31"/>
    </row>
    <row r="47" spans="2:34" ht="12.75">
      <c r="B47" s="1" t="s">
        <v>40</v>
      </c>
      <c r="C47" s="1" t="s">
        <v>43</v>
      </c>
      <c r="D47" s="1" t="s">
        <v>45</v>
      </c>
      <c r="E47" s="1" t="s">
        <v>44</v>
      </c>
      <c r="F47" s="1" t="s">
        <v>53</v>
      </c>
      <c r="G47" s="1" t="s">
        <v>54</v>
      </c>
      <c r="V47" s="31"/>
      <c r="W47" s="31"/>
      <c r="X47" s="31"/>
      <c r="Y47" s="31"/>
      <c r="Z47" s="31"/>
      <c r="AA47" s="31"/>
      <c r="AB47" s="31"/>
      <c r="AC47" s="31"/>
      <c r="AD47" s="31"/>
      <c r="AE47" s="31"/>
      <c r="AF47" s="31"/>
      <c r="AG47" s="31"/>
      <c r="AH47" s="31"/>
    </row>
    <row r="48" spans="1:34" ht="13.5" thickBot="1">
      <c r="A48" s="2" t="s">
        <v>48</v>
      </c>
      <c r="B48" s="3" t="s">
        <v>41</v>
      </c>
      <c r="C48" s="4" t="s">
        <v>47</v>
      </c>
      <c r="D48" s="4" t="s">
        <v>46</v>
      </c>
      <c r="E48" s="28" t="s">
        <v>42</v>
      </c>
      <c r="F48" s="28" t="s">
        <v>39</v>
      </c>
      <c r="G48" s="28" t="s">
        <v>62</v>
      </c>
      <c r="V48" s="31"/>
      <c r="W48" s="31"/>
      <c r="X48" s="31"/>
      <c r="Y48" s="31"/>
      <c r="Z48" s="31"/>
      <c r="AA48" s="31"/>
      <c r="AB48" s="31"/>
      <c r="AC48" s="31"/>
      <c r="AD48" s="31"/>
      <c r="AE48" s="31"/>
      <c r="AF48" s="31"/>
      <c r="AG48" s="31"/>
      <c r="AH48" s="31"/>
    </row>
    <row r="49" spans="1:34" ht="13.5" thickTop="1">
      <c r="A49" s="60" t="s">
        <v>169</v>
      </c>
      <c r="B49" s="5">
        <v>100</v>
      </c>
      <c r="C49" s="10">
        <v>0.05</v>
      </c>
      <c r="D49" s="11">
        <v>1</v>
      </c>
      <c r="E49" s="12">
        <f aca="true" t="shared" si="22" ref="E49:E58">B49*(C49/12)</f>
        <v>0.4166666666666667</v>
      </c>
      <c r="F49" s="12">
        <f aca="true" t="shared" si="23" ref="F49:F58">D49-E49</f>
        <v>0.5833333333333333</v>
      </c>
      <c r="G49" s="31">
        <f aca="true" t="shared" si="24" ref="G49:G58">(E49+F49)*12</f>
        <v>12</v>
      </c>
      <c r="I49" s="5">
        <v>1</v>
      </c>
      <c r="J49" s="5">
        <v>1</v>
      </c>
      <c r="K49" s="5">
        <v>1</v>
      </c>
      <c r="L49" s="5">
        <v>1</v>
      </c>
      <c r="M49" s="5">
        <v>1</v>
      </c>
      <c r="N49" s="5">
        <v>1</v>
      </c>
      <c r="O49" s="5">
        <v>1</v>
      </c>
      <c r="P49" s="5">
        <v>1</v>
      </c>
      <c r="Q49" s="5">
        <v>1</v>
      </c>
      <c r="R49" s="5">
        <v>1</v>
      </c>
      <c r="S49" s="5">
        <v>1</v>
      </c>
      <c r="T49" s="5">
        <v>1</v>
      </c>
      <c r="U49" s="1">
        <f t="shared" si="4"/>
        <v>12</v>
      </c>
      <c r="V49" s="31">
        <f t="shared" si="5"/>
        <v>1</v>
      </c>
      <c r="W49" s="31">
        <f t="shared" si="6"/>
        <v>1</v>
      </c>
      <c r="X49" s="31">
        <f t="shared" si="7"/>
        <v>1</v>
      </c>
      <c r="Y49" s="31">
        <f t="shared" si="8"/>
        <v>1</v>
      </c>
      <c r="Z49" s="31">
        <f t="shared" si="9"/>
        <v>1</v>
      </c>
      <c r="AA49" s="31">
        <f t="shared" si="10"/>
        <v>1</v>
      </c>
      <c r="AB49" s="31">
        <f t="shared" si="11"/>
        <v>1</v>
      </c>
      <c r="AC49" s="31">
        <f t="shared" si="12"/>
        <v>1</v>
      </c>
      <c r="AD49" s="31">
        <f t="shared" si="13"/>
        <v>1</v>
      </c>
      <c r="AE49" s="31">
        <f t="shared" si="14"/>
        <v>1</v>
      </c>
      <c r="AF49" s="31">
        <f t="shared" si="15"/>
        <v>1</v>
      </c>
      <c r="AG49" s="31">
        <f t="shared" si="16"/>
        <v>1</v>
      </c>
      <c r="AH49" s="31">
        <f t="shared" si="17"/>
        <v>12</v>
      </c>
    </row>
    <row r="50" spans="1:34" ht="12.75">
      <c r="A50" s="5">
        <v>2</v>
      </c>
      <c r="B50" s="5"/>
      <c r="C50" s="10">
        <v>0.05</v>
      </c>
      <c r="D50" s="11"/>
      <c r="E50" s="12">
        <f t="shared" si="22"/>
        <v>0</v>
      </c>
      <c r="F50" s="12">
        <f t="shared" si="23"/>
        <v>0</v>
      </c>
      <c r="G50" s="31">
        <f t="shared" si="24"/>
        <v>0</v>
      </c>
      <c r="I50" s="5">
        <v>1</v>
      </c>
      <c r="J50" s="5">
        <v>1</v>
      </c>
      <c r="K50" s="5">
        <v>1</v>
      </c>
      <c r="L50" s="5">
        <v>1</v>
      </c>
      <c r="M50" s="5">
        <v>1</v>
      </c>
      <c r="N50" s="5">
        <v>1</v>
      </c>
      <c r="O50" s="5">
        <v>1</v>
      </c>
      <c r="P50" s="5">
        <v>1</v>
      </c>
      <c r="Q50" s="5">
        <v>1</v>
      </c>
      <c r="R50" s="5">
        <v>1</v>
      </c>
      <c r="S50" s="5">
        <v>1</v>
      </c>
      <c r="T50" s="5">
        <v>1</v>
      </c>
      <c r="U50" s="1">
        <f t="shared" si="4"/>
        <v>12</v>
      </c>
      <c r="V50" s="31">
        <f t="shared" si="5"/>
        <v>0</v>
      </c>
      <c r="W50" s="31">
        <f t="shared" si="6"/>
        <v>0</v>
      </c>
      <c r="X50" s="31">
        <f t="shared" si="7"/>
        <v>0</v>
      </c>
      <c r="Y50" s="31">
        <f t="shared" si="8"/>
        <v>0</v>
      </c>
      <c r="Z50" s="31">
        <f t="shared" si="9"/>
        <v>0</v>
      </c>
      <c r="AA50" s="31">
        <f t="shared" si="10"/>
        <v>0</v>
      </c>
      <c r="AB50" s="31">
        <f t="shared" si="11"/>
        <v>0</v>
      </c>
      <c r="AC50" s="31">
        <f t="shared" si="12"/>
        <v>0</v>
      </c>
      <c r="AD50" s="31">
        <f t="shared" si="13"/>
        <v>0</v>
      </c>
      <c r="AE50" s="31">
        <f t="shared" si="14"/>
        <v>0</v>
      </c>
      <c r="AF50" s="31">
        <f t="shared" si="15"/>
        <v>0</v>
      </c>
      <c r="AG50" s="31">
        <f t="shared" si="16"/>
        <v>0</v>
      </c>
      <c r="AH50" s="31">
        <f t="shared" si="17"/>
        <v>0</v>
      </c>
    </row>
    <row r="51" spans="1:34" ht="12.75">
      <c r="A51" s="5">
        <v>3</v>
      </c>
      <c r="B51" s="5"/>
      <c r="C51" s="10">
        <v>0.05</v>
      </c>
      <c r="D51" s="11"/>
      <c r="E51" s="12">
        <f t="shared" si="22"/>
        <v>0</v>
      </c>
      <c r="F51" s="12">
        <f t="shared" si="23"/>
        <v>0</v>
      </c>
      <c r="G51" s="31">
        <f t="shared" si="24"/>
        <v>0</v>
      </c>
      <c r="I51" s="5">
        <v>1</v>
      </c>
      <c r="J51" s="5">
        <v>1</v>
      </c>
      <c r="K51" s="5">
        <v>1</v>
      </c>
      <c r="L51" s="5">
        <v>1</v>
      </c>
      <c r="M51" s="5">
        <v>1</v>
      </c>
      <c r="N51" s="5">
        <v>1</v>
      </c>
      <c r="O51" s="5">
        <v>1</v>
      </c>
      <c r="P51" s="5">
        <v>1</v>
      </c>
      <c r="Q51" s="5">
        <v>1</v>
      </c>
      <c r="R51" s="5">
        <v>1</v>
      </c>
      <c r="S51" s="5">
        <v>1</v>
      </c>
      <c r="T51" s="5">
        <v>1</v>
      </c>
      <c r="U51" s="1">
        <f t="shared" si="4"/>
        <v>12</v>
      </c>
      <c r="V51" s="31">
        <f t="shared" si="5"/>
        <v>0</v>
      </c>
      <c r="W51" s="31">
        <f t="shared" si="6"/>
        <v>0</v>
      </c>
      <c r="X51" s="31">
        <f t="shared" si="7"/>
        <v>0</v>
      </c>
      <c r="Y51" s="31">
        <f t="shared" si="8"/>
        <v>0</v>
      </c>
      <c r="Z51" s="31">
        <f t="shared" si="9"/>
        <v>0</v>
      </c>
      <c r="AA51" s="31">
        <f t="shared" si="10"/>
        <v>0</v>
      </c>
      <c r="AB51" s="31">
        <f t="shared" si="11"/>
        <v>0</v>
      </c>
      <c r="AC51" s="31">
        <f t="shared" si="12"/>
        <v>0</v>
      </c>
      <c r="AD51" s="31">
        <f t="shared" si="13"/>
        <v>0</v>
      </c>
      <c r="AE51" s="31">
        <f t="shared" si="14"/>
        <v>0</v>
      </c>
      <c r="AF51" s="31">
        <f t="shared" si="15"/>
        <v>0</v>
      </c>
      <c r="AG51" s="31">
        <f t="shared" si="16"/>
        <v>0</v>
      </c>
      <c r="AH51" s="31">
        <f t="shared" si="17"/>
        <v>0</v>
      </c>
    </row>
    <row r="52" spans="1:34" ht="12.75">
      <c r="A52" s="5">
        <v>4</v>
      </c>
      <c r="B52" s="5"/>
      <c r="C52" s="10">
        <v>0.05</v>
      </c>
      <c r="D52" s="11"/>
      <c r="E52" s="12">
        <f t="shared" si="22"/>
        <v>0</v>
      </c>
      <c r="F52" s="12">
        <f t="shared" si="23"/>
        <v>0</v>
      </c>
      <c r="G52" s="31">
        <f t="shared" si="24"/>
        <v>0</v>
      </c>
      <c r="I52" s="5">
        <v>1</v>
      </c>
      <c r="J52" s="5">
        <v>1</v>
      </c>
      <c r="K52" s="5">
        <v>1</v>
      </c>
      <c r="L52" s="5">
        <v>1</v>
      </c>
      <c r="M52" s="5">
        <v>1</v>
      </c>
      <c r="N52" s="5">
        <v>1</v>
      </c>
      <c r="O52" s="5">
        <v>1</v>
      </c>
      <c r="P52" s="5">
        <v>1</v>
      </c>
      <c r="Q52" s="5">
        <v>1</v>
      </c>
      <c r="R52" s="5">
        <v>1</v>
      </c>
      <c r="S52" s="5">
        <v>1</v>
      </c>
      <c r="T52" s="5">
        <v>1</v>
      </c>
      <c r="U52" s="1">
        <f t="shared" si="4"/>
        <v>12</v>
      </c>
      <c r="V52" s="31">
        <f t="shared" si="5"/>
        <v>0</v>
      </c>
      <c r="W52" s="31">
        <f t="shared" si="6"/>
        <v>0</v>
      </c>
      <c r="X52" s="31">
        <f t="shared" si="7"/>
        <v>0</v>
      </c>
      <c r="Y52" s="31">
        <f t="shared" si="8"/>
        <v>0</v>
      </c>
      <c r="Z52" s="31">
        <f t="shared" si="9"/>
        <v>0</v>
      </c>
      <c r="AA52" s="31">
        <f t="shared" si="10"/>
        <v>0</v>
      </c>
      <c r="AB52" s="31">
        <f t="shared" si="11"/>
        <v>0</v>
      </c>
      <c r="AC52" s="31">
        <f t="shared" si="12"/>
        <v>0</v>
      </c>
      <c r="AD52" s="31">
        <f t="shared" si="13"/>
        <v>0</v>
      </c>
      <c r="AE52" s="31">
        <f t="shared" si="14"/>
        <v>0</v>
      </c>
      <c r="AF52" s="31">
        <f t="shared" si="15"/>
        <v>0</v>
      </c>
      <c r="AG52" s="31">
        <f t="shared" si="16"/>
        <v>0</v>
      </c>
      <c r="AH52" s="31">
        <f t="shared" si="17"/>
        <v>0</v>
      </c>
    </row>
    <row r="53" spans="1:34" ht="12.75">
      <c r="A53" s="5">
        <v>5</v>
      </c>
      <c r="B53" s="5"/>
      <c r="C53" s="10">
        <v>0.05</v>
      </c>
      <c r="D53" s="11"/>
      <c r="E53" s="12">
        <f>B53*(C53/12)</f>
        <v>0</v>
      </c>
      <c r="F53" s="12">
        <f>D53-E53</f>
        <v>0</v>
      </c>
      <c r="G53" s="31">
        <f>(E53+F53)*12</f>
        <v>0</v>
      </c>
      <c r="I53" s="5">
        <v>1</v>
      </c>
      <c r="J53" s="5">
        <v>1</v>
      </c>
      <c r="K53" s="5">
        <v>1</v>
      </c>
      <c r="L53" s="5">
        <v>1</v>
      </c>
      <c r="M53" s="5">
        <v>1</v>
      </c>
      <c r="N53" s="5">
        <v>1</v>
      </c>
      <c r="O53" s="5">
        <v>1</v>
      </c>
      <c r="P53" s="5">
        <v>1</v>
      </c>
      <c r="Q53" s="5">
        <v>1</v>
      </c>
      <c r="R53" s="5">
        <v>1</v>
      </c>
      <c r="S53" s="5">
        <v>1</v>
      </c>
      <c r="T53" s="5">
        <v>1</v>
      </c>
      <c r="U53" s="1">
        <f t="shared" si="4"/>
        <v>12</v>
      </c>
      <c r="V53" s="31">
        <f t="shared" si="5"/>
        <v>0</v>
      </c>
      <c r="W53" s="31">
        <f t="shared" si="6"/>
        <v>0</v>
      </c>
      <c r="X53" s="31">
        <f t="shared" si="7"/>
        <v>0</v>
      </c>
      <c r="Y53" s="31">
        <f t="shared" si="8"/>
        <v>0</v>
      </c>
      <c r="Z53" s="31">
        <f t="shared" si="9"/>
        <v>0</v>
      </c>
      <c r="AA53" s="31">
        <f t="shared" si="10"/>
        <v>0</v>
      </c>
      <c r="AB53" s="31">
        <f t="shared" si="11"/>
        <v>0</v>
      </c>
      <c r="AC53" s="31">
        <f t="shared" si="12"/>
        <v>0</v>
      </c>
      <c r="AD53" s="31">
        <f t="shared" si="13"/>
        <v>0</v>
      </c>
      <c r="AE53" s="31">
        <f t="shared" si="14"/>
        <v>0</v>
      </c>
      <c r="AF53" s="31">
        <f t="shared" si="15"/>
        <v>0</v>
      </c>
      <c r="AG53" s="31">
        <f t="shared" si="16"/>
        <v>0</v>
      </c>
      <c r="AH53" s="31">
        <f t="shared" si="17"/>
        <v>0</v>
      </c>
    </row>
    <row r="54" spans="1:34" ht="12.75">
      <c r="A54" s="5">
        <v>6</v>
      </c>
      <c r="B54" s="5"/>
      <c r="C54" s="10">
        <v>0.05</v>
      </c>
      <c r="D54" s="11"/>
      <c r="E54" s="12">
        <f>B54*(C54/12)</f>
        <v>0</v>
      </c>
      <c r="F54" s="12">
        <f>D54-E54</f>
        <v>0</v>
      </c>
      <c r="G54" s="31">
        <f>(E54+F54)*12</f>
        <v>0</v>
      </c>
      <c r="I54" s="5">
        <v>1</v>
      </c>
      <c r="J54" s="5">
        <v>1</v>
      </c>
      <c r="K54" s="5">
        <v>1</v>
      </c>
      <c r="L54" s="5">
        <v>1</v>
      </c>
      <c r="M54" s="5">
        <v>1</v>
      </c>
      <c r="N54" s="5">
        <v>1</v>
      </c>
      <c r="O54" s="5">
        <v>1</v>
      </c>
      <c r="P54" s="5">
        <v>1</v>
      </c>
      <c r="Q54" s="5">
        <v>1</v>
      </c>
      <c r="R54" s="5">
        <v>1</v>
      </c>
      <c r="S54" s="5">
        <v>1</v>
      </c>
      <c r="T54" s="5">
        <v>1</v>
      </c>
      <c r="U54" s="1">
        <f t="shared" si="4"/>
        <v>12</v>
      </c>
      <c r="V54" s="31">
        <f t="shared" si="5"/>
        <v>0</v>
      </c>
      <c r="W54" s="31">
        <f t="shared" si="6"/>
        <v>0</v>
      </c>
      <c r="X54" s="31">
        <f t="shared" si="7"/>
        <v>0</v>
      </c>
      <c r="Y54" s="31">
        <f t="shared" si="8"/>
        <v>0</v>
      </c>
      <c r="Z54" s="31">
        <f t="shared" si="9"/>
        <v>0</v>
      </c>
      <c r="AA54" s="31">
        <f t="shared" si="10"/>
        <v>0</v>
      </c>
      <c r="AB54" s="31">
        <f t="shared" si="11"/>
        <v>0</v>
      </c>
      <c r="AC54" s="31">
        <f t="shared" si="12"/>
        <v>0</v>
      </c>
      <c r="AD54" s="31">
        <f t="shared" si="13"/>
        <v>0</v>
      </c>
      <c r="AE54" s="31">
        <f t="shared" si="14"/>
        <v>0</v>
      </c>
      <c r="AF54" s="31">
        <f t="shared" si="15"/>
        <v>0</v>
      </c>
      <c r="AG54" s="31">
        <f t="shared" si="16"/>
        <v>0</v>
      </c>
      <c r="AH54" s="31">
        <f t="shared" si="17"/>
        <v>0</v>
      </c>
    </row>
    <row r="55" spans="1:34" ht="12.75">
      <c r="A55" s="5">
        <v>7</v>
      </c>
      <c r="B55" s="5"/>
      <c r="C55" s="10">
        <v>0.05</v>
      </c>
      <c r="D55" s="11"/>
      <c r="E55" s="12">
        <f>B55*(C55/12)</f>
        <v>0</v>
      </c>
      <c r="F55" s="12">
        <f>D55-E55</f>
        <v>0</v>
      </c>
      <c r="G55" s="31">
        <f>(E55+F55)*12</f>
        <v>0</v>
      </c>
      <c r="I55" s="5">
        <v>1</v>
      </c>
      <c r="J55" s="5">
        <v>1</v>
      </c>
      <c r="K55" s="5">
        <v>1</v>
      </c>
      <c r="L55" s="5">
        <v>1</v>
      </c>
      <c r="M55" s="5">
        <v>1</v>
      </c>
      <c r="N55" s="5">
        <v>1</v>
      </c>
      <c r="O55" s="5">
        <v>1</v>
      </c>
      <c r="P55" s="5">
        <v>1</v>
      </c>
      <c r="Q55" s="5">
        <v>1</v>
      </c>
      <c r="R55" s="5">
        <v>1</v>
      </c>
      <c r="S55" s="5">
        <v>1</v>
      </c>
      <c r="T55" s="5">
        <v>1</v>
      </c>
      <c r="U55" s="1">
        <f t="shared" si="4"/>
        <v>12</v>
      </c>
      <c r="V55" s="31">
        <f t="shared" si="5"/>
        <v>0</v>
      </c>
      <c r="W55" s="31">
        <f t="shared" si="6"/>
        <v>0</v>
      </c>
      <c r="X55" s="31">
        <f t="shared" si="7"/>
        <v>0</v>
      </c>
      <c r="Y55" s="31">
        <f t="shared" si="8"/>
        <v>0</v>
      </c>
      <c r="Z55" s="31">
        <f t="shared" si="9"/>
        <v>0</v>
      </c>
      <c r="AA55" s="31">
        <f t="shared" si="10"/>
        <v>0</v>
      </c>
      <c r="AB55" s="31">
        <f t="shared" si="11"/>
        <v>0</v>
      </c>
      <c r="AC55" s="31">
        <f t="shared" si="12"/>
        <v>0</v>
      </c>
      <c r="AD55" s="31">
        <f t="shared" si="13"/>
        <v>0</v>
      </c>
      <c r="AE55" s="31">
        <f t="shared" si="14"/>
        <v>0</v>
      </c>
      <c r="AF55" s="31">
        <f t="shared" si="15"/>
        <v>0</v>
      </c>
      <c r="AG55" s="31">
        <f t="shared" si="16"/>
        <v>0</v>
      </c>
      <c r="AH55" s="31">
        <f t="shared" si="17"/>
        <v>0</v>
      </c>
    </row>
    <row r="56" spans="1:34" ht="12.75">
      <c r="A56" s="5">
        <v>8</v>
      </c>
      <c r="B56" s="5"/>
      <c r="C56" s="10">
        <v>0.05</v>
      </c>
      <c r="D56" s="11"/>
      <c r="E56" s="12">
        <f>B56*(C56/12)</f>
        <v>0</v>
      </c>
      <c r="F56" s="12">
        <f>D56-E56</f>
        <v>0</v>
      </c>
      <c r="G56" s="31">
        <f>(E56+F56)*12</f>
        <v>0</v>
      </c>
      <c r="I56" s="5">
        <v>1</v>
      </c>
      <c r="J56" s="5">
        <v>1</v>
      </c>
      <c r="K56" s="5">
        <v>1</v>
      </c>
      <c r="L56" s="5">
        <v>1</v>
      </c>
      <c r="M56" s="5">
        <v>1</v>
      </c>
      <c r="N56" s="5">
        <v>1</v>
      </c>
      <c r="O56" s="5">
        <v>1</v>
      </c>
      <c r="P56" s="5">
        <v>1</v>
      </c>
      <c r="Q56" s="5">
        <v>1</v>
      </c>
      <c r="R56" s="5">
        <v>1</v>
      </c>
      <c r="S56" s="5">
        <v>1</v>
      </c>
      <c r="T56" s="5">
        <v>1</v>
      </c>
      <c r="U56" s="1">
        <f t="shared" si="4"/>
        <v>12</v>
      </c>
      <c r="V56" s="31">
        <f t="shared" si="5"/>
        <v>0</v>
      </c>
      <c r="W56" s="31">
        <f t="shared" si="6"/>
        <v>0</v>
      </c>
      <c r="X56" s="31">
        <f t="shared" si="7"/>
        <v>0</v>
      </c>
      <c r="Y56" s="31">
        <f t="shared" si="8"/>
        <v>0</v>
      </c>
      <c r="Z56" s="31">
        <f t="shared" si="9"/>
        <v>0</v>
      </c>
      <c r="AA56" s="31">
        <f t="shared" si="10"/>
        <v>0</v>
      </c>
      <c r="AB56" s="31">
        <f t="shared" si="11"/>
        <v>0</v>
      </c>
      <c r="AC56" s="31">
        <f t="shared" si="12"/>
        <v>0</v>
      </c>
      <c r="AD56" s="31">
        <f t="shared" si="13"/>
        <v>0</v>
      </c>
      <c r="AE56" s="31">
        <f t="shared" si="14"/>
        <v>0</v>
      </c>
      <c r="AF56" s="31">
        <f t="shared" si="15"/>
        <v>0</v>
      </c>
      <c r="AG56" s="31">
        <f t="shared" si="16"/>
        <v>0</v>
      </c>
      <c r="AH56" s="31">
        <f t="shared" si="17"/>
        <v>0</v>
      </c>
    </row>
    <row r="57" spans="1:34" ht="12.75">
      <c r="A57" s="5">
        <v>9</v>
      </c>
      <c r="B57" s="5"/>
      <c r="C57" s="10">
        <v>0.05</v>
      </c>
      <c r="D57" s="11"/>
      <c r="E57" s="12">
        <f t="shared" si="22"/>
        <v>0</v>
      </c>
      <c r="F57" s="12">
        <f t="shared" si="23"/>
        <v>0</v>
      </c>
      <c r="G57" s="31">
        <f t="shared" si="24"/>
        <v>0</v>
      </c>
      <c r="I57" s="5">
        <v>1</v>
      </c>
      <c r="J57" s="5">
        <v>1</v>
      </c>
      <c r="K57" s="5">
        <v>1</v>
      </c>
      <c r="L57" s="5">
        <v>1</v>
      </c>
      <c r="M57" s="5">
        <v>1</v>
      </c>
      <c r="N57" s="5">
        <v>1</v>
      </c>
      <c r="O57" s="5">
        <v>1</v>
      </c>
      <c r="P57" s="5">
        <v>1</v>
      </c>
      <c r="Q57" s="5">
        <v>1</v>
      </c>
      <c r="R57" s="5">
        <v>1</v>
      </c>
      <c r="S57" s="5">
        <v>1</v>
      </c>
      <c r="T57" s="5">
        <v>1</v>
      </c>
      <c r="U57" s="1">
        <f t="shared" si="4"/>
        <v>12</v>
      </c>
      <c r="V57" s="31">
        <f t="shared" si="5"/>
        <v>0</v>
      </c>
      <c r="W57" s="31">
        <f t="shared" si="6"/>
        <v>0</v>
      </c>
      <c r="X57" s="31">
        <f t="shared" si="7"/>
        <v>0</v>
      </c>
      <c r="Y57" s="31">
        <f t="shared" si="8"/>
        <v>0</v>
      </c>
      <c r="Z57" s="31">
        <f t="shared" si="9"/>
        <v>0</v>
      </c>
      <c r="AA57" s="31">
        <f t="shared" si="10"/>
        <v>0</v>
      </c>
      <c r="AB57" s="31">
        <f t="shared" si="11"/>
        <v>0</v>
      </c>
      <c r="AC57" s="31">
        <f t="shared" si="12"/>
        <v>0</v>
      </c>
      <c r="AD57" s="31">
        <f t="shared" si="13"/>
        <v>0</v>
      </c>
      <c r="AE57" s="31">
        <f t="shared" si="14"/>
        <v>0</v>
      </c>
      <c r="AF57" s="31">
        <f t="shared" si="15"/>
        <v>0</v>
      </c>
      <c r="AG57" s="31">
        <f t="shared" si="16"/>
        <v>0</v>
      </c>
      <c r="AH57" s="31">
        <f t="shared" si="17"/>
        <v>0</v>
      </c>
    </row>
    <row r="58" spans="1:34" ht="12.75">
      <c r="A58" s="5">
        <v>10</v>
      </c>
      <c r="B58" s="5"/>
      <c r="C58" s="10">
        <v>0.05</v>
      </c>
      <c r="D58" s="11"/>
      <c r="E58" s="32">
        <f t="shared" si="22"/>
        <v>0</v>
      </c>
      <c r="F58" s="32">
        <f t="shared" si="23"/>
        <v>0</v>
      </c>
      <c r="G58" s="33">
        <f t="shared" si="24"/>
        <v>0</v>
      </c>
      <c r="I58" s="5">
        <v>1</v>
      </c>
      <c r="J58" s="5">
        <v>1</v>
      </c>
      <c r="K58" s="5">
        <v>1</v>
      </c>
      <c r="L58" s="5">
        <v>1</v>
      </c>
      <c r="M58" s="5">
        <v>1</v>
      </c>
      <c r="N58" s="5">
        <v>1</v>
      </c>
      <c r="O58" s="5">
        <v>1</v>
      </c>
      <c r="P58" s="5">
        <v>1</v>
      </c>
      <c r="Q58" s="5">
        <v>1</v>
      </c>
      <c r="R58" s="5">
        <v>1</v>
      </c>
      <c r="S58" s="5">
        <v>1</v>
      </c>
      <c r="T58" s="5">
        <v>1</v>
      </c>
      <c r="U58" s="1">
        <f t="shared" si="4"/>
        <v>12</v>
      </c>
      <c r="V58" s="31">
        <f t="shared" si="5"/>
        <v>0</v>
      </c>
      <c r="W58" s="31">
        <f t="shared" si="6"/>
        <v>0</v>
      </c>
      <c r="X58" s="31">
        <f t="shared" si="7"/>
        <v>0</v>
      </c>
      <c r="Y58" s="31">
        <f t="shared" si="8"/>
        <v>0</v>
      </c>
      <c r="Z58" s="31">
        <f t="shared" si="9"/>
        <v>0</v>
      </c>
      <c r="AA58" s="31">
        <f t="shared" si="10"/>
        <v>0</v>
      </c>
      <c r="AB58" s="31">
        <f t="shared" si="11"/>
        <v>0</v>
      </c>
      <c r="AC58" s="31">
        <f t="shared" si="12"/>
        <v>0</v>
      </c>
      <c r="AD58" s="31">
        <f t="shared" si="13"/>
        <v>0</v>
      </c>
      <c r="AE58" s="31">
        <f t="shared" si="14"/>
        <v>0</v>
      </c>
      <c r="AF58" s="31">
        <f t="shared" si="15"/>
        <v>0</v>
      </c>
      <c r="AG58" s="31">
        <f t="shared" si="16"/>
        <v>0</v>
      </c>
      <c r="AH58" s="31">
        <f t="shared" si="17"/>
        <v>0</v>
      </c>
    </row>
    <row r="59" spans="2:34" ht="12.75">
      <c r="B59" s="9">
        <f>SUM(B49:B58)</f>
        <v>100</v>
      </c>
      <c r="D59" s="9">
        <f>SUM(D49:D58)</f>
        <v>1</v>
      </c>
      <c r="E59" s="9">
        <f>SUM(E49:E58)</f>
        <v>0.4166666666666667</v>
      </c>
      <c r="F59" s="9">
        <f>SUM(F49:F58)</f>
        <v>0.5833333333333333</v>
      </c>
      <c r="G59" s="80">
        <f>SUM(G49:G58)</f>
        <v>12</v>
      </c>
      <c r="V59" s="31">
        <f>SUM(V49:V58)</f>
        <v>1</v>
      </c>
      <c r="W59" s="31">
        <f aca="true" t="shared" si="25" ref="W59:AG59">SUM(W49:W58)</f>
        <v>1</v>
      </c>
      <c r="X59" s="31">
        <f t="shared" si="25"/>
        <v>1</v>
      </c>
      <c r="Y59" s="31">
        <f t="shared" si="25"/>
        <v>1</v>
      </c>
      <c r="Z59" s="31">
        <f t="shared" si="25"/>
        <v>1</v>
      </c>
      <c r="AA59" s="31">
        <f t="shared" si="25"/>
        <v>1</v>
      </c>
      <c r="AB59" s="31">
        <f t="shared" si="25"/>
        <v>1</v>
      </c>
      <c r="AC59" s="31">
        <f t="shared" si="25"/>
        <v>1</v>
      </c>
      <c r="AD59" s="31">
        <f t="shared" si="25"/>
        <v>1</v>
      </c>
      <c r="AE59" s="31">
        <f t="shared" si="25"/>
        <v>1</v>
      </c>
      <c r="AF59" s="31">
        <f t="shared" si="25"/>
        <v>1</v>
      </c>
      <c r="AG59" s="31">
        <f t="shared" si="25"/>
        <v>1</v>
      </c>
      <c r="AH59" s="64">
        <f>SUM(AH49:AH58)</f>
        <v>12</v>
      </c>
    </row>
    <row r="60" spans="4:34" ht="12.75">
      <c r="D60" s="1" t="str">
        <f>B45</f>
        <v>Long Term - Land &amp; Buildings 10 or more years</v>
      </c>
      <c r="E60" s="27">
        <f>E59/B59*12</f>
        <v>0.05</v>
      </c>
      <c r="F60" s="1" t="s">
        <v>57</v>
      </c>
      <c r="V60" s="31"/>
      <c r="W60" s="31"/>
      <c r="X60" s="31"/>
      <c r="Y60" s="31"/>
      <c r="Z60" s="31"/>
      <c r="AA60" s="31"/>
      <c r="AB60" s="31"/>
      <c r="AC60" s="31"/>
      <c r="AD60" s="31"/>
      <c r="AE60" s="31"/>
      <c r="AF60" s="31"/>
      <c r="AG60" s="31"/>
      <c r="AH60" s="31"/>
    </row>
    <row r="62" spans="2:5" ht="12.75">
      <c r="B62" s="1" t="s">
        <v>58</v>
      </c>
      <c r="E62" s="27">
        <f>((E43+E59)/(B43+B59))*12</f>
        <v>0.05</v>
      </c>
    </row>
    <row r="69" ht="12.75">
      <c r="D69" s="55"/>
    </row>
  </sheetData>
  <sheetProtection sheet="1" objects="1" scenarios="1"/>
  <printOptions/>
  <pageMargins left="0.75" right="0.11" top="1" bottom="1" header="0.5" footer="0.5"/>
  <pageSetup horizontalDpi="355" verticalDpi="3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Michigan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Betz and Bill Robb</dc:creator>
  <cp:keywords/>
  <dc:description/>
  <cp:lastModifiedBy>Roger Betz</cp:lastModifiedBy>
  <cp:lastPrinted>2016-11-17T02:57:41Z</cp:lastPrinted>
  <dcterms:created xsi:type="dcterms:W3CDTF">2002-11-08T14:46:53Z</dcterms:created>
  <dcterms:modified xsi:type="dcterms:W3CDTF">2017-01-26T14:48:00Z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