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70" windowHeight="8580" tabRatio="748" activeTab="0"/>
  </bookViews>
  <sheets>
    <sheet name="Introduction &amp; acknowledgments " sheetId="1" r:id="rId1"/>
    <sheet name="Pork Cash Flow" sheetId="2" r:id="rId2"/>
    <sheet name="Existing Loans" sheetId="3" r:id="rId3"/>
    <sheet name="Sheet1" sheetId="4" r:id="rId4"/>
  </sheets>
  <definedNames>
    <definedName name="\p" localSheetId="1">'Pork Cash Flow'!$R$2</definedName>
    <definedName name="\p">#REF!</definedName>
    <definedName name="_Regression_Int" localSheetId="1" hidden="1">1</definedName>
    <definedName name="_xlnm.Print_Area" localSheetId="1">'Pork Cash Flow'!$A$2:$P$171</definedName>
    <definedName name="Print_Area_MI" localSheetId="1">'Pork Cash Flow'!$A$2:$O$171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Bill Robb</author>
  </authors>
  <commentList>
    <comment ref="B36" authorId="0">
      <text>
        <r>
          <rPr>
            <sz val="8"/>
            <rFont val="Tahoma"/>
            <family val="0"/>
          </rPr>
          <t xml:space="preserve">You may wish to leave this blank if you wish to determine the cash flow of only the dairy.
</t>
        </r>
      </text>
    </comment>
  </commentList>
</comments>
</file>

<file path=xl/sharedStrings.xml><?xml version="1.0" encoding="utf-8"?>
<sst xmlns="http://schemas.openxmlformats.org/spreadsheetml/2006/main" count="263" uniqueCount="211">
  <si>
    <t>Address__________________________________</t>
  </si>
  <si>
    <t>12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</si>
  <si>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</si>
  <si>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</si>
  <si>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</si>
  <si>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</si>
  <si>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</si>
  <si>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</si>
  <si>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</si>
  <si>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</si>
  <si>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</si>
  <si>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</si>
  <si>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</si>
  <si>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</si>
  <si>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</si>
  <si>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Operating Receipts:</t>
  </si>
  <si>
    <t>Capital Receipts:</t>
  </si>
  <si>
    <t>Non-Farm Income:</t>
  </si>
  <si>
    <t>Off-farm wages</t>
  </si>
  <si>
    <t>Interest and dividends</t>
  </si>
  <si>
    <t>Operating Expenses:</t>
  </si>
  <si>
    <t>Seed</t>
  </si>
  <si>
    <t>Capital Expenditures:</t>
  </si>
  <si>
    <t>Other Expenditures:</t>
  </si>
  <si>
    <t>Hedging account deposits</t>
  </si>
  <si>
    <t>Gross family living withdrawals</t>
  </si>
  <si>
    <t>Income tax and social security</t>
  </si>
  <si>
    <t xml:space="preserve">  Annual interest rate </t>
  </si>
  <si>
    <t xml:space="preserve">TOTAL CASH REQUIRED </t>
  </si>
  <si>
    <t xml:space="preserve">CASH AVAILABLE LESS CASH REQUIRED </t>
  </si>
  <si>
    <t>Money to be borrowed:</t>
  </si>
  <si>
    <t xml:space="preserve"> - operating loans borrowed</t>
  </si>
  <si>
    <t xml:space="preserve"> - intermed. and long term loans</t>
  </si>
  <si>
    <t>Operating loan payments:</t>
  </si>
  <si>
    <t xml:space="preserve">      Current year's - principal</t>
  </si>
  <si>
    <t xml:space="preserve">      Previous year's - principal</t>
  </si>
  <si>
    <t xml:space="preserve">                   - interest</t>
  </si>
  <si>
    <t>Outflows to savings</t>
  </si>
  <si>
    <t>Ending cash balance</t>
  </si>
  <si>
    <t>Loan Balances: (at end of period):</t>
  </si>
  <si>
    <t>Current year's operating loans</t>
  </si>
  <si>
    <t>Previous year's operating loans:</t>
  </si>
  <si>
    <t>Total Loans (end of period bal.):</t>
  </si>
  <si>
    <t>Consistency Check:</t>
  </si>
  <si>
    <t>Total inflows incl. borr. money</t>
  </si>
  <si>
    <t xml:space="preserve">Total outflows </t>
  </si>
  <si>
    <t xml:space="preserve">Budgeting error </t>
  </si>
  <si>
    <t>Farm Name _________________________</t>
  </si>
  <si>
    <r>
      <t xml:space="preserve">You can input your annual income and expense figures from the prior years record keeping system into </t>
    </r>
    <r>
      <rPr>
        <b/>
        <sz val="12"/>
        <color indexed="10"/>
        <rFont val="Times New Roman"/>
        <family val="1"/>
      </rPr>
      <t>column P</t>
    </r>
    <r>
      <rPr>
        <b/>
        <sz val="12"/>
        <rFont val="Times New Roman"/>
        <family val="1"/>
      </rPr>
      <t xml:space="preserve"> and it will</t>
    </r>
  </si>
  <si>
    <t>Principal</t>
  </si>
  <si>
    <t>Balance</t>
  </si>
  <si>
    <t xml:space="preserve"> 12/31</t>
  </si>
  <si>
    <t>Interest</t>
  </si>
  <si>
    <t>Rate</t>
  </si>
  <si>
    <t>Monthly</t>
  </si>
  <si>
    <t>Payment</t>
  </si>
  <si>
    <t xml:space="preserve"> P+I</t>
  </si>
  <si>
    <t xml:space="preserve"> %</t>
  </si>
  <si>
    <t>Loan # and/or Description</t>
  </si>
  <si>
    <r>
      <t>Operating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- Less than one year</t>
    </r>
  </si>
  <si>
    <r>
      <t>Long Term</t>
    </r>
    <r>
      <rPr>
        <sz val="10"/>
        <rFont val="Arial"/>
        <family val="2"/>
      </rPr>
      <t xml:space="preserve"> - Land &amp; Buildings 10 or more years</t>
    </r>
  </si>
  <si>
    <t>Liabilities Summary Input Sheet</t>
  </si>
  <si>
    <r>
      <t>Intermediate</t>
    </r>
    <r>
      <rPr>
        <sz val="10"/>
        <rFont val="Arial"/>
        <family val="2"/>
      </rPr>
      <t xml:space="preserve"> - Machinery and Cattle 1-10 years</t>
    </r>
  </si>
  <si>
    <t xml:space="preserve">Monthly </t>
  </si>
  <si>
    <t>Annual</t>
  </si>
  <si>
    <t>Rate %</t>
  </si>
  <si>
    <t>Date Completed</t>
  </si>
  <si>
    <t>Weighted Rate</t>
  </si>
  <si>
    <t xml:space="preserve">Weighted Intermediate &amp; Long Term Rate </t>
  </si>
  <si>
    <t>Intermediate and Long Term loans:</t>
  </si>
  <si>
    <t xml:space="preserve">Beginning Cash Balance </t>
  </si>
  <si>
    <t xml:space="preserve">Other </t>
  </si>
  <si>
    <t>P+I</t>
  </si>
  <si>
    <t xml:space="preserve">  Weighted Annual interest rate </t>
  </si>
  <si>
    <t>Non-farm business &amp; investments</t>
  </si>
  <si>
    <t>North Central Regional Extension publications NCR-34 worksheet V.  You may be able to obtain copies from your local Extension office.</t>
  </si>
  <si>
    <t xml:space="preserve"> and backup worksheets before you start entering data in case you remove any formulas.</t>
  </si>
  <si>
    <r>
      <t xml:space="preserve">Cell formulas are visible so you can see the calculations. Some of the cells </t>
    </r>
    <r>
      <rPr>
        <sz val="12"/>
        <color indexed="12"/>
        <rFont val="Times New Roman"/>
        <family val="1"/>
      </rPr>
      <t xml:space="preserve">(Blue Text) </t>
    </r>
    <r>
      <rPr>
        <sz val="12"/>
        <rFont val="Times New Roman"/>
        <family val="1"/>
      </rPr>
      <t xml:space="preserve">are not protected, therefore we suggest you </t>
    </r>
    <r>
      <rPr>
        <b/>
        <sz val="12"/>
        <color indexed="10"/>
        <rFont val="Times New Roman"/>
        <family val="1"/>
      </rPr>
      <t>make a backup copy</t>
    </r>
    <r>
      <rPr>
        <sz val="12"/>
        <rFont val="Times New Roman"/>
        <family val="1"/>
      </rPr>
      <t xml:space="preserve"> </t>
    </r>
  </si>
  <si>
    <t>Replace with Your Loans Here --&gt;</t>
  </si>
  <si>
    <r>
      <t xml:space="preserve">Important! </t>
    </r>
    <r>
      <rPr>
        <sz val="12"/>
        <color indexed="10"/>
        <rFont val="Times New Roman"/>
        <family val="1"/>
      </rPr>
      <t>The "Existing Loans" worksheet has example loans that need to be replaced with your specific loan information.</t>
    </r>
  </si>
  <si>
    <r>
      <t xml:space="preserve">Black text cells are protected and </t>
    </r>
    <r>
      <rPr>
        <sz val="12"/>
        <color indexed="12"/>
        <rFont val="Times New Roman"/>
        <family val="1"/>
      </rPr>
      <t>blue text cells</t>
    </r>
    <r>
      <rPr>
        <sz val="12"/>
        <rFont val="Times New Roman"/>
        <family val="1"/>
      </rPr>
      <t xml:space="preserve"> can receive input but also have a formula.</t>
    </r>
  </si>
  <si>
    <r>
      <t xml:space="preserve">Use the </t>
    </r>
    <r>
      <rPr>
        <b/>
        <sz val="12"/>
        <rFont val="Times New Roman"/>
        <family val="1"/>
      </rPr>
      <t xml:space="preserve">"Existing Loans" </t>
    </r>
    <r>
      <rPr>
        <sz val="12"/>
        <rFont val="Times New Roman"/>
        <family val="1"/>
      </rPr>
      <t xml:space="preserve">worksheet to input your existing Operating, Intermediate and Long Term principal amounts that will </t>
    </r>
  </si>
  <si>
    <t>Market Hogs Sold</t>
  </si>
  <si>
    <t>Expected price per 100 wt</t>
  </si>
  <si>
    <t>MARKET HOG INCOME</t>
  </si>
  <si>
    <t>PATDIV</t>
  </si>
  <si>
    <t>GASTAXREFUND</t>
  </si>
  <si>
    <t>Government Programs</t>
  </si>
  <si>
    <t>MISCINC</t>
  </si>
  <si>
    <t>LBRSERVICE SOLD</t>
  </si>
  <si>
    <t>Other</t>
  </si>
  <si>
    <t>Other Income 8</t>
  </si>
  <si>
    <t>Other Income 9</t>
  </si>
  <si>
    <t>MACHSOLD</t>
  </si>
  <si>
    <t>Labor</t>
  </si>
  <si>
    <t>Advance</t>
  </si>
  <si>
    <t>Service Withheld</t>
  </si>
  <si>
    <t>Social Security Tax</t>
  </si>
  <si>
    <t>LBR Other</t>
  </si>
  <si>
    <t>RPR</t>
  </si>
  <si>
    <t>RPRM</t>
  </si>
  <si>
    <t>RPRCAR</t>
  </si>
  <si>
    <t>RPRB</t>
  </si>
  <si>
    <t xml:space="preserve">FEED </t>
  </si>
  <si>
    <t>FEED Test</t>
  </si>
  <si>
    <t>Fert</t>
  </si>
  <si>
    <t>Cst</t>
  </si>
  <si>
    <t>CSTLS</t>
  </si>
  <si>
    <t>CSTM</t>
  </si>
  <si>
    <t>CSTTRK</t>
  </si>
  <si>
    <t>SUP</t>
  </si>
  <si>
    <t>SPRAYW</t>
  </si>
  <si>
    <t>INSECT</t>
  </si>
  <si>
    <t>BEDDING</t>
  </si>
  <si>
    <t>SUPOFF</t>
  </si>
  <si>
    <t>SUPLS</t>
  </si>
  <si>
    <t>TOOL</t>
  </si>
  <si>
    <t>SUPSHIO</t>
  </si>
  <si>
    <t>GAS</t>
  </si>
  <si>
    <t>FUEL</t>
  </si>
  <si>
    <t>STORAGE</t>
  </si>
  <si>
    <t>LICE CAR</t>
  </si>
  <si>
    <t>LICETRK</t>
  </si>
  <si>
    <t>LICETRL</t>
  </si>
  <si>
    <t>LICE</t>
  </si>
  <si>
    <t>UNEMPLOYMENT</t>
  </si>
  <si>
    <t>TAX02</t>
  </si>
  <si>
    <t>INSFW</t>
  </si>
  <si>
    <t>WORKCOMP</t>
  </si>
  <si>
    <t>INSMEDICAL</t>
  </si>
  <si>
    <t>INSCAR</t>
  </si>
  <si>
    <t>INSTRK</t>
  </si>
  <si>
    <t>ELEC</t>
  </si>
  <si>
    <t>PHONE</t>
  </si>
  <si>
    <t>GASDRY</t>
  </si>
  <si>
    <t>GASHEAT</t>
  </si>
  <si>
    <t>RENTM</t>
  </si>
  <si>
    <t>RENTL</t>
  </si>
  <si>
    <t>Trucking</t>
  </si>
  <si>
    <t>Marketing</t>
  </si>
  <si>
    <t>Advertising</t>
  </si>
  <si>
    <t>MISC</t>
  </si>
  <si>
    <t>DUES</t>
  </si>
  <si>
    <t>MEAL</t>
  </si>
  <si>
    <t>REG</t>
  </si>
  <si>
    <t>PUB</t>
  </si>
  <si>
    <t>ACCOUNT</t>
  </si>
  <si>
    <t>ADV</t>
  </si>
  <si>
    <t>TRAVEL</t>
  </si>
  <si>
    <t>CONSULT</t>
  </si>
  <si>
    <t>MEET</t>
  </si>
  <si>
    <t>MILEAGE</t>
  </si>
  <si>
    <t>ROOM</t>
  </si>
  <si>
    <t>BREED</t>
  </si>
  <si>
    <t>VET</t>
  </si>
  <si>
    <t>DRUG</t>
  </si>
  <si>
    <t>MARGIN</t>
  </si>
  <si>
    <t>FEEDERPIG</t>
  </si>
  <si>
    <t>SWINEPURCHASE</t>
  </si>
  <si>
    <t>Income 2</t>
  </si>
  <si>
    <t>Income 3</t>
  </si>
  <si>
    <t>Income 4</t>
  </si>
  <si>
    <t>Income 5</t>
  </si>
  <si>
    <t>Income 6</t>
  </si>
  <si>
    <t>Income 7</t>
  </si>
  <si>
    <t>Income 1</t>
  </si>
  <si>
    <t>Total Hogs Sold</t>
  </si>
  <si>
    <t>Total CWT Sold</t>
  </si>
  <si>
    <t>Average Price/CWT</t>
  </si>
  <si>
    <t xml:space="preserve">Swine Farm Cash Flow Budget </t>
  </si>
  <si>
    <t>CFS SWINE CASH FLOW BUDGET for</t>
  </si>
  <si>
    <t>Other Capital Expense</t>
  </si>
  <si>
    <t>Total Cash Operating Expense</t>
  </si>
  <si>
    <t xml:space="preserve">TOTAL CASH AVAILABLE </t>
  </si>
  <si>
    <t>Other Operating  Expenses</t>
  </si>
  <si>
    <t>Interm. + L.T. payments - principal</t>
  </si>
  <si>
    <t xml:space="preserve">   interest all loans</t>
  </si>
  <si>
    <t xml:space="preserve">  Inflows from savings</t>
  </si>
  <si>
    <t xml:space="preserve">  Cash position before borrowing</t>
  </si>
  <si>
    <t>Amount to</t>
  </si>
  <si>
    <t>Allocate 1/12th</t>
  </si>
  <si>
    <t>per Month</t>
  </si>
  <si>
    <t>Principal on New Borrowings 1</t>
  </si>
  <si>
    <t>Principal on New Borrowings 2</t>
  </si>
  <si>
    <t>Principal on New Borrowings 3</t>
  </si>
  <si>
    <t>NONPATDIV</t>
  </si>
  <si>
    <t>MACHPURCH</t>
  </si>
  <si>
    <t>IMPRPURCH</t>
  </si>
  <si>
    <t xml:space="preserve">Interest rate on "new borrowed money" is based upon  the weighted interest rate calculated from the "Existing Loans" </t>
  </si>
  <si>
    <t xml:space="preserve">This interest is automatically calculated and paid monthly in the interest line. Enter only the Principal portion on new Borrowings payments.  </t>
  </si>
  <si>
    <t>Cull Sows and Boars</t>
  </si>
  <si>
    <t>Ending Operating Loan------&gt;</t>
  </si>
  <si>
    <t>Ending Cash Balance--&gt;</t>
  </si>
  <si>
    <t>Sale Weight per Hog (lbs)</t>
  </si>
  <si>
    <t xml:space="preserve">Average Weight </t>
  </si>
  <si>
    <t>Repair General</t>
  </si>
  <si>
    <t xml:space="preserve">Green shaded cells require input on market hogs sold per month, average weight and price to generate income for the year. </t>
  </si>
  <si>
    <t>June 18, 2011</t>
  </si>
  <si>
    <t>Line 157 "ending cash balance" will be 0 in a negative cash position (line 145) because operating money will automatically be borrowed (line 148).</t>
  </si>
  <si>
    <t>The "new operating loan" monthly balance or accumulated cash deficit (in red) is shown on line 161.</t>
  </si>
  <si>
    <t>HORMONES</t>
  </si>
  <si>
    <t>Feed2</t>
  </si>
  <si>
    <t>Feed3</t>
  </si>
  <si>
    <t>Version 7-28 Roger Betz, MSU Extension</t>
  </si>
  <si>
    <t>be carried over to the "Pork Cash Flow" and used in lines 135,136 and 137.</t>
  </si>
  <si>
    <t>Pork Producer</t>
  </si>
  <si>
    <t xml:space="preserve">The Pork Cash Flow Budget was originally a cash flow projection paper spreadsheet as part of the Coordinated Financial Statements, </t>
  </si>
  <si>
    <t>Roger Betz, Senior District Farm Management Educator, Michigan State University Extension converted it to this to an Excel electronic spreadsheet.</t>
  </si>
  <si>
    <t xml:space="preserve"> allocate 1/12th evenly to each month.  Enter lump sum payments, like rents, in the months when they occur.</t>
  </si>
  <si>
    <t>A weighted average interest percent is calculated and entered on the cash flow worksheet on line 136.This is used to calculate the interest expense in line 137.</t>
  </si>
  <si>
    <t>The "Existing Loans" information is linked and used in the "Pork Cash Flow" worksheet.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</si>
</sst>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_);\(#,##0.0\)"/>
    <numFmt numFmtId="169" formatCode="&quot;$&quot;#,##0"/>
  </numFmts>
  <fonts count="5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sz val="10"/>
      <color indexed="12"/>
      <name val="Courier"/>
      <family val="3"/>
    </font>
    <font>
      <b/>
      <sz val="12"/>
      <color indexed="10"/>
      <name val="Times New Roman"/>
      <family val="1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33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5" fontId="15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5" fontId="1" fillId="34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>
      <alignment/>
    </xf>
    <xf numFmtId="0" fontId="9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14" fontId="15" fillId="33" borderId="0" xfId="0" applyNumberFormat="1" applyFont="1" applyFill="1" applyAlignment="1" applyProtection="1">
      <alignment/>
      <protection locked="0"/>
    </xf>
    <xf numFmtId="5" fontId="1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1" fillId="33" borderId="12" xfId="0" applyNumberFormat="1" applyFont="1" applyFill="1" applyBorder="1" applyAlignment="1" applyProtection="1">
      <alignment/>
      <protection locked="0"/>
    </xf>
    <xf numFmtId="167" fontId="1" fillId="34" borderId="12" xfId="0" applyNumberFormat="1" applyFont="1" applyFill="1" applyBorder="1" applyAlignment="1" applyProtection="1">
      <alignment/>
      <protection/>
    </xf>
    <xf numFmtId="167" fontId="1" fillId="33" borderId="12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right"/>
    </xf>
    <xf numFmtId="5" fontId="19" fillId="0" borderId="0" xfId="44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114300</xdr:rowOff>
    </xdr:from>
    <xdr:to>
      <xdr:col>8</xdr:col>
      <xdr:colOff>571500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430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.25390625" style="37" customWidth="1"/>
    <col min="2" max="16384" width="9.00390625" style="37" customWidth="1"/>
  </cols>
  <sheetData>
    <row r="2" ht="15.75">
      <c r="B2" s="38" t="s">
        <v>206</v>
      </c>
    </row>
    <row r="3" ht="15.75">
      <c r="B3" s="38" t="s">
        <v>75</v>
      </c>
    </row>
    <row r="4" ht="15.75">
      <c r="B4" s="38" t="s">
        <v>207</v>
      </c>
    </row>
    <row r="5" ht="15.75">
      <c r="B5" s="38"/>
    </row>
    <row r="6" ht="15.75">
      <c r="B6" s="38" t="s">
        <v>196</v>
      </c>
    </row>
    <row r="7" ht="15.75">
      <c r="B7" s="38" t="s">
        <v>80</v>
      </c>
    </row>
    <row r="8" ht="15.75">
      <c r="B8" s="38" t="s">
        <v>77</v>
      </c>
    </row>
    <row r="9" ht="15.75">
      <c r="B9" s="38" t="s">
        <v>76</v>
      </c>
    </row>
    <row r="10" ht="15.75">
      <c r="B10" s="39" t="s">
        <v>48</v>
      </c>
    </row>
    <row r="11" ht="15.75">
      <c r="B11" s="39" t="s">
        <v>208</v>
      </c>
    </row>
    <row r="13" ht="15.75">
      <c r="B13" s="38" t="s">
        <v>81</v>
      </c>
    </row>
    <row r="14" ht="15.75">
      <c r="B14" s="38" t="s">
        <v>204</v>
      </c>
    </row>
    <row r="15" ht="15.75">
      <c r="B15" s="38" t="s">
        <v>209</v>
      </c>
    </row>
    <row r="16" ht="15.75">
      <c r="B16" s="45" t="s">
        <v>79</v>
      </c>
    </row>
    <row r="17" ht="15.75">
      <c r="B17" s="44" t="s">
        <v>210</v>
      </c>
    </row>
    <row r="18" ht="15.75">
      <c r="B18" s="44" t="s">
        <v>188</v>
      </c>
    </row>
    <row r="19" ht="15.75">
      <c r="B19" s="44" t="s">
        <v>189</v>
      </c>
    </row>
    <row r="20" ht="15.75">
      <c r="B20" s="38" t="s">
        <v>198</v>
      </c>
    </row>
    <row r="21" ht="15.75">
      <c r="B21" s="38" t="s">
        <v>199</v>
      </c>
    </row>
    <row r="22" ht="15.75">
      <c r="B22" s="38"/>
    </row>
    <row r="23" ht="15.75">
      <c r="B23" s="38"/>
    </row>
    <row r="24" ht="15.75">
      <c r="B24" s="38"/>
    </row>
    <row r="25" spans="2:9" ht="12">
      <c r="B25" s="40"/>
      <c r="I25" s="40"/>
    </row>
    <row r="26" ht="12">
      <c r="B26" s="40"/>
    </row>
    <row r="27" ht="12">
      <c r="B27" s="40"/>
    </row>
    <row r="29" spans="1:2" ht="15.75">
      <c r="A29" s="38"/>
      <c r="B29" s="38"/>
    </row>
    <row r="30" ht="12">
      <c r="B30" s="40"/>
    </row>
    <row r="32" ht="15.75">
      <c r="B32" s="38"/>
    </row>
    <row r="33" ht="15.75">
      <c r="B33" s="38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24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" sqref="E2"/>
    </sheetView>
  </sheetViews>
  <sheetFormatPr defaultColWidth="13.625" defaultRowHeight="12.75"/>
  <cols>
    <col min="1" max="1" width="4.00390625" style="1" customWidth="1"/>
    <col min="2" max="2" width="22.125" style="1" customWidth="1"/>
    <col min="3" max="14" width="9.625" style="1" customWidth="1"/>
    <col min="15" max="16" width="10.625" style="1" customWidth="1"/>
    <col min="17" max="16384" width="13.625" style="1" customWidth="1"/>
  </cols>
  <sheetData>
    <row r="1" spans="15:16" ht="12.75">
      <c r="O1" s="48" t="s">
        <v>192</v>
      </c>
      <c r="P1" s="21">
        <f>O157</f>
        <v>8.526512829121202E-14</v>
      </c>
    </row>
    <row r="2" spans="1:18" ht="19.5">
      <c r="A2" s="1" t="s">
        <v>170</v>
      </c>
      <c r="C2" s="16"/>
      <c r="D2" s="14" t="s">
        <v>47</v>
      </c>
      <c r="E2" s="15" t="s">
        <v>205</v>
      </c>
      <c r="F2" s="15"/>
      <c r="J2" s="13" t="s">
        <v>169</v>
      </c>
      <c r="O2" s="48" t="s">
        <v>191</v>
      </c>
      <c r="P2" s="52">
        <f>N161</f>
        <v>24493.409047880723</v>
      </c>
      <c r="R2" s="17"/>
    </row>
    <row r="3" spans="1:10" ht="12.75">
      <c r="A3" s="34" t="str">
        <f>E2</f>
        <v>Pork Producer</v>
      </c>
      <c r="B3" s="34"/>
      <c r="C3" s="16"/>
      <c r="D3" s="14" t="s">
        <v>0</v>
      </c>
      <c r="E3" s="15"/>
      <c r="F3" s="15"/>
      <c r="J3" s="1" t="s">
        <v>203</v>
      </c>
    </row>
    <row r="4" spans="1:16" ht="12.75">
      <c r="A4" s="24" t="s">
        <v>66</v>
      </c>
      <c r="B4" s="24"/>
      <c r="P4" s="1" t="s">
        <v>179</v>
      </c>
    </row>
    <row r="5" spans="1:35" ht="12.75">
      <c r="A5" s="34"/>
      <c r="B5" s="35" t="s">
        <v>197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</v>
      </c>
      <c r="P5" s="47" t="s">
        <v>180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2.75">
      <c r="A6" s="19"/>
      <c r="B6" s="17" t="s">
        <v>70</v>
      </c>
      <c r="C6" s="41">
        <v>1000</v>
      </c>
      <c r="D6" s="21">
        <f aca="true" t="shared" si="0" ref="D6:N6">C157</f>
        <v>2.842170943040401E-14</v>
      </c>
      <c r="E6" s="21">
        <f t="shared" si="0"/>
        <v>-1.4210854715202004E-13</v>
      </c>
      <c r="F6" s="21">
        <f t="shared" si="0"/>
        <v>2.842170943040401E-14</v>
      </c>
      <c r="G6" s="21">
        <f t="shared" si="0"/>
        <v>-2.842170943040401E-14</v>
      </c>
      <c r="H6" s="21">
        <f t="shared" si="0"/>
        <v>2.5579538487363607E-13</v>
      </c>
      <c r="I6" s="21">
        <f t="shared" si="0"/>
        <v>-1.1368683772161603E-13</v>
      </c>
      <c r="J6" s="21">
        <f t="shared" si="0"/>
        <v>1.1368683772161603E-13</v>
      </c>
      <c r="K6" s="21">
        <f t="shared" si="0"/>
        <v>-1.1368683772161603E-13</v>
      </c>
      <c r="L6" s="21">
        <f t="shared" si="0"/>
        <v>-2.5579538487363607E-13</v>
      </c>
      <c r="M6" s="21">
        <f t="shared" si="0"/>
        <v>0</v>
      </c>
      <c r="N6" s="21">
        <f t="shared" si="0"/>
        <v>-2.842170943040401E-14</v>
      </c>
      <c r="O6" s="18" t="s">
        <v>14</v>
      </c>
      <c r="P6" s="47" t="s">
        <v>181</v>
      </c>
      <c r="W6" s="17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6" ht="12.75">
      <c r="A7" s="17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19"/>
      <c r="B8" s="1" t="s">
        <v>82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6">
        <f>SUM(C8:N8)</f>
        <v>0</v>
      </c>
      <c r="P8" s="21" t="s">
        <v>166</v>
      </c>
    </row>
    <row r="9" spans="1:16" ht="12.75">
      <c r="A9" s="19"/>
      <c r="B9" s="1" t="s">
        <v>193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6" t="e">
        <f>(O10)/O8*100</f>
        <v>#DIV/0!</v>
      </c>
      <c r="P9" s="21" t="s">
        <v>194</v>
      </c>
    </row>
    <row r="10" spans="1:16" ht="12.75">
      <c r="A10" s="19"/>
      <c r="B10" s="1" t="s">
        <v>167</v>
      </c>
      <c r="C10" s="25">
        <f>C8*C9/100</f>
        <v>0</v>
      </c>
      <c r="D10" s="25">
        <f aca="true" t="shared" si="1" ref="D10:N10">D8*D9/100</f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>SUM(C10:N10)</f>
        <v>0</v>
      </c>
      <c r="P10" s="21" t="s">
        <v>167</v>
      </c>
    </row>
    <row r="11" spans="1:16" ht="12.75">
      <c r="A11" s="19"/>
      <c r="B11" s="1" t="s">
        <v>83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2" t="e">
        <f>O12/(O10)</f>
        <v>#DIV/0!</v>
      </c>
      <c r="P11" s="21" t="s">
        <v>168</v>
      </c>
    </row>
    <row r="12" spans="1:16" ht="12.75">
      <c r="A12" s="19"/>
      <c r="B12" s="1" t="s">
        <v>84</v>
      </c>
      <c r="C12" s="25">
        <f>(C10)*C11</f>
        <v>0</v>
      </c>
      <c r="D12" s="51">
        <f aca="true" t="shared" si="2" ref="D12:N12">(D10)*D11</f>
        <v>0</v>
      </c>
      <c r="E12" s="51">
        <f t="shared" si="2"/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0</v>
      </c>
      <c r="O12" s="51">
        <f>SUM(C12:N12)</f>
        <v>0</v>
      </c>
      <c r="P12" s="51"/>
    </row>
    <row r="13" spans="1:16" ht="12.75">
      <c r="A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</row>
    <row r="14" spans="1:16" ht="12.75">
      <c r="A14" s="19"/>
      <c r="B14" s="16" t="s">
        <v>165</v>
      </c>
      <c r="C14" s="20">
        <f aca="true" t="shared" si="3" ref="C14:N25">$P14/12</f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1">
        <f aca="true" t="shared" si="4" ref="O14:O39">SUM(C14:N14)</f>
        <v>0</v>
      </c>
      <c r="P14" s="36"/>
    </row>
    <row r="15" spans="1:16" ht="12.75">
      <c r="A15" s="19"/>
      <c r="B15" s="16" t="s">
        <v>159</v>
      </c>
      <c r="C15" s="20">
        <f t="shared" si="3"/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1">
        <f t="shared" si="4"/>
        <v>0</v>
      </c>
      <c r="P15" s="36"/>
    </row>
    <row r="16" spans="1:16" ht="12.75">
      <c r="A16" s="19"/>
      <c r="B16" s="16" t="s">
        <v>160</v>
      </c>
      <c r="C16" s="20">
        <f t="shared" si="3"/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1">
        <f t="shared" si="4"/>
        <v>0</v>
      </c>
      <c r="P16" s="36"/>
    </row>
    <row r="17" spans="1:16" ht="12.75">
      <c r="A17" s="19"/>
      <c r="B17" s="16" t="s">
        <v>161</v>
      </c>
      <c r="C17" s="20">
        <f t="shared" si="3"/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1">
        <f t="shared" si="4"/>
        <v>0</v>
      </c>
      <c r="P17" s="36"/>
    </row>
    <row r="18" spans="1:16" ht="12.75">
      <c r="A18" s="19"/>
      <c r="B18" s="16" t="s">
        <v>162</v>
      </c>
      <c r="C18" s="20">
        <f t="shared" si="3"/>
        <v>0</v>
      </c>
      <c r="D18" s="20">
        <f t="shared" si="3"/>
        <v>0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1">
        <f t="shared" si="4"/>
        <v>0</v>
      </c>
      <c r="P18" s="36"/>
    </row>
    <row r="19" spans="1:16" ht="12.75">
      <c r="A19" s="19"/>
      <c r="B19" s="16" t="s">
        <v>163</v>
      </c>
      <c r="C19" s="20">
        <f t="shared" si="3"/>
        <v>0</v>
      </c>
      <c r="D19" s="20">
        <f t="shared" si="3"/>
        <v>0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1">
        <f t="shared" si="4"/>
        <v>0</v>
      </c>
      <c r="P19" s="36"/>
    </row>
    <row r="20" spans="1:16" ht="12.75">
      <c r="A20" s="19"/>
      <c r="B20" s="16" t="s">
        <v>164</v>
      </c>
      <c r="C20" s="20">
        <f t="shared" si="3"/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</v>
      </c>
      <c r="L20" s="20">
        <f t="shared" si="3"/>
        <v>0</v>
      </c>
      <c r="M20" s="20">
        <f t="shared" si="3"/>
        <v>0</v>
      </c>
      <c r="N20" s="20">
        <f t="shared" si="3"/>
        <v>0</v>
      </c>
      <c r="O20" s="21">
        <f t="shared" si="4"/>
        <v>0</v>
      </c>
      <c r="P20" s="36"/>
    </row>
    <row r="21" spans="1:16" ht="12.75">
      <c r="A21" s="19"/>
      <c r="B21" s="16" t="s">
        <v>85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1">
        <f t="shared" si="4"/>
        <v>0</v>
      </c>
      <c r="P21" s="36"/>
    </row>
    <row r="22" spans="1:16" ht="12.75">
      <c r="A22" s="19"/>
      <c r="B22" s="16" t="s">
        <v>86</v>
      </c>
      <c r="C22" s="20">
        <f t="shared" si="3"/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1">
        <f t="shared" si="4"/>
        <v>0</v>
      </c>
      <c r="P22" s="36"/>
    </row>
    <row r="23" spans="1:16" ht="12.75">
      <c r="A23" s="19"/>
      <c r="B23" s="16" t="s">
        <v>87</v>
      </c>
      <c r="C23" s="20">
        <f t="shared" si="3"/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1">
        <f t="shared" si="4"/>
        <v>0</v>
      </c>
      <c r="P23" s="36"/>
    </row>
    <row r="24" spans="1:16" ht="12.75">
      <c r="A24" s="19"/>
      <c r="B24" s="16" t="s">
        <v>87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1">
        <f t="shared" si="4"/>
        <v>0</v>
      </c>
      <c r="P24" s="36"/>
    </row>
    <row r="25" spans="1:16" ht="12.75">
      <c r="A25" s="19"/>
      <c r="B25" s="16" t="s">
        <v>88</v>
      </c>
      <c r="C25" s="20">
        <f t="shared" si="3"/>
        <v>0</v>
      </c>
      <c r="D25" s="20">
        <f t="shared" si="3"/>
        <v>0</v>
      </c>
      <c r="E25" s="20">
        <f t="shared" si="3"/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1">
        <f t="shared" si="4"/>
        <v>0</v>
      </c>
      <c r="P25" s="36"/>
    </row>
    <row r="26" spans="1:16" ht="12.75">
      <c r="A26" s="19"/>
      <c r="B26" s="16" t="s">
        <v>89</v>
      </c>
      <c r="C26" s="20">
        <f aca="true" t="shared" si="5" ref="C26:L29">$P26/12</f>
        <v>0</v>
      </c>
      <c r="D26" s="20">
        <f t="shared" si="5"/>
        <v>0</v>
      </c>
      <c r="E26" s="20">
        <f t="shared" si="5"/>
        <v>0</v>
      </c>
      <c r="F26" s="20">
        <f t="shared" si="5"/>
        <v>0</v>
      </c>
      <c r="G26" s="20">
        <f t="shared" si="5"/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aca="true" t="shared" si="6" ref="M26:N30">$P26/12</f>
        <v>0</v>
      </c>
      <c r="N26" s="20">
        <f t="shared" si="6"/>
        <v>0</v>
      </c>
      <c r="O26" s="21">
        <f t="shared" si="4"/>
        <v>0</v>
      </c>
      <c r="P26" s="36"/>
    </row>
    <row r="27" spans="1:35" ht="12.75">
      <c r="A27" s="19"/>
      <c r="B27" s="16" t="s">
        <v>91</v>
      </c>
      <c r="C27" s="20">
        <f aca="true" t="shared" si="7" ref="C27:G30">$P27/12</f>
        <v>0</v>
      </c>
      <c r="D27" s="20">
        <f t="shared" si="7"/>
        <v>0</v>
      </c>
      <c r="E27" s="20">
        <f t="shared" si="7"/>
        <v>0</v>
      </c>
      <c r="F27" s="20">
        <f t="shared" si="7"/>
        <v>0</v>
      </c>
      <c r="G27" s="20">
        <f t="shared" si="7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6"/>
        <v>0</v>
      </c>
      <c r="N27" s="20">
        <f t="shared" si="6"/>
        <v>0</v>
      </c>
      <c r="O27" s="21">
        <f t="shared" si="4"/>
        <v>0</v>
      </c>
      <c r="P27" s="36"/>
      <c r="W27" s="1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>
      <c r="A28" s="19"/>
      <c r="B28" s="16" t="s">
        <v>92</v>
      </c>
      <c r="C28" s="20">
        <f t="shared" si="7"/>
        <v>0</v>
      </c>
      <c r="D28" s="20">
        <f t="shared" si="7"/>
        <v>0</v>
      </c>
      <c r="E28" s="20">
        <f t="shared" si="7"/>
        <v>0</v>
      </c>
      <c r="F28" s="20">
        <f t="shared" si="7"/>
        <v>0</v>
      </c>
      <c r="G28" s="20">
        <f t="shared" si="7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6"/>
        <v>0</v>
      </c>
      <c r="N28" s="20">
        <f t="shared" si="6"/>
        <v>0</v>
      </c>
      <c r="O28" s="21">
        <f t="shared" si="4"/>
        <v>0</v>
      </c>
      <c r="P28" s="36"/>
      <c r="W28" s="1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>
      <c r="A29" s="19"/>
      <c r="B29" s="16" t="s">
        <v>185</v>
      </c>
      <c r="C29" s="20">
        <f t="shared" si="7"/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6"/>
        <v>0</v>
      </c>
      <c r="N29" s="20">
        <f t="shared" si="6"/>
        <v>0</v>
      </c>
      <c r="O29" s="21">
        <f t="shared" si="4"/>
        <v>0</v>
      </c>
      <c r="P29" s="36"/>
      <c r="W29" s="17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19"/>
      <c r="B30" s="16" t="s">
        <v>71</v>
      </c>
      <c r="C30" s="20">
        <f t="shared" si="7"/>
        <v>0</v>
      </c>
      <c r="D30" s="20">
        <f t="shared" si="7"/>
        <v>0</v>
      </c>
      <c r="E30" s="20">
        <f t="shared" si="7"/>
        <v>0</v>
      </c>
      <c r="F30" s="20">
        <f t="shared" si="7"/>
        <v>0</v>
      </c>
      <c r="G30" s="20">
        <f t="shared" si="7"/>
        <v>0</v>
      </c>
      <c r="H30" s="20">
        <f>$P30/12</f>
        <v>0</v>
      </c>
      <c r="I30" s="20">
        <f>$P30/12</f>
        <v>0</v>
      </c>
      <c r="J30" s="20">
        <f>$P30/12</f>
        <v>0</v>
      </c>
      <c r="K30" s="20">
        <f>$P30/12</f>
        <v>0</v>
      </c>
      <c r="L30" s="20">
        <f>$P30/12</f>
        <v>0</v>
      </c>
      <c r="M30" s="20">
        <f t="shared" si="6"/>
        <v>0</v>
      </c>
      <c r="N30" s="20">
        <f t="shared" si="6"/>
        <v>0</v>
      </c>
      <c r="O30" s="21">
        <f t="shared" si="4"/>
        <v>0</v>
      </c>
      <c r="P30" s="36"/>
      <c r="W30" s="17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16" ht="12.75">
      <c r="A31" s="17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</row>
    <row r="32" spans="1:35" ht="12.75">
      <c r="A32" s="19"/>
      <c r="B32" s="16" t="s">
        <v>190</v>
      </c>
      <c r="C32" s="20">
        <f aca="true" t="shared" si="8" ref="C32:N34">$P32/12</f>
        <v>0</v>
      </c>
      <c r="D32" s="20">
        <f t="shared" si="8"/>
        <v>0</v>
      </c>
      <c r="E32" s="20">
        <f t="shared" si="8"/>
        <v>0</v>
      </c>
      <c r="F32" s="20">
        <f t="shared" si="8"/>
        <v>0</v>
      </c>
      <c r="G32" s="20">
        <f t="shared" si="8"/>
        <v>0</v>
      </c>
      <c r="H32" s="20">
        <f t="shared" si="8"/>
        <v>0</v>
      </c>
      <c r="I32" s="20">
        <f t="shared" si="8"/>
        <v>0</v>
      </c>
      <c r="J32" s="20">
        <f t="shared" si="8"/>
        <v>0</v>
      </c>
      <c r="K32" s="20">
        <f t="shared" si="8"/>
        <v>0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1">
        <f t="shared" si="4"/>
        <v>0</v>
      </c>
      <c r="P32" s="36"/>
      <c r="W32" s="17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16" ht="12.75">
      <c r="A33" s="19"/>
      <c r="B33" s="1" t="s">
        <v>93</v>
      </c>
      <c r="C33" s="20">
        <f t="shared" si="8"/>
        <v>0</v>
      </c>
      <c r="D33" s="20">
        <f t="shared" si="8"/>
        <v>0</v>
      </c>
      <c r="E33" s="20">
        <f t="shared" si="8"/>
        <v>0</v>
      </c>
      <c r="F33" s="20">
        <f t="shared" si="8"/>
        <v>0</v>
      </c>
      <c r="G33" s="20">
        <f t="shared" si="8"/>
        <v>0</v>
      </c>
      <c r="H33" s="20">
        <f t="shared" si="8"/>
        <v>0</v>
      </c>
      <c r="I33" s="20">
        <f t="shared" si="8"/>
        <v>0</v>
      </c>
      <c r="J33" s="20">
        <f t="shared" si="8"/>
        <v>0</v>
      </c>
      <c r="K33" s="20">
        <f t="shared" si="8"/>
        <v>0</v>
      </c>
      <c r="L33" s="20">
        <f t="shared" si="8"/>
        <v>0</v>
      </c>
      <c r="M33" s="20">
        <f t="shared" si="8"/>
        <v>0</v>
      </c>
      <c r="N33" s="20">
        <f t="shared" si="8"/>
        <v>0</v>
      </c>
      <c r="O33" s="21">
        <f t="shared" si="4"/>
        <v>0</v>
      </c>
      <c r="P33" s="36"/>
    </row>
    <row r="34" spans="1:16" ht="12.75">
      <c r="A34" s="19"/>
      <c r="B34" s="16" t="s">
        <v>71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1">
        <f t="shared" si="4"/>
        <v>0</v>
      </c>
      <c r="P34" s="36"/>
    </row>
    <row r="35" spans="1:16" ht="12.75">
      <c r="A35" s="17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</row>
    <row r="36" spans="1:16" ht="12.75">
      <c r="A36" s="19"/>
      <c r="B36" s="17" t="s">
        <v>18</v>
      </c>
      <c r="C36" s="20">
        <f aca="true" t="shared" si="9" ref="C36:N39">$P36/12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  <c r="I36" s="20">
        <f t="shared" si="9"/>
        <v>0</v>
      </c>
      <c r="J36" s="20">
        <f t="shared" si="9"/>
        <v>0</v>
      </c>
      <c r="K36" s="20">
        <f t="shared" si="9"/>
        <v>0</v>
      </c>
      <c r="L36" s="20">
        <f t="shared" si="9"/>
        <v>0</v>
      </c>
      <c r="M36" s="20">
        <f t="shared" si="9"/>
        <v>0</v>
      </c>
      <c r="N36" s="20">
        <f t="shared" si="9"/>
        <v>0</v>
      </c>
      <c r="O36" s="21">
        <f t="shared" si="4"/>
        <v>0</v>
      </c>
      <c r="P36" s="36"/>
    </row>
    <row r="37" spans="1:16" ht="12.75">
      <c r="A37" s="19"/>
      <c r="B37" s="17" t="s">
        <v>19</v>
      </c>
      <c r="C37" s="20">
        <f t="shared" si="9"/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  <c r="H37" s="20">
        <f t="shared" si="9"/>
        <v>0</v>
      </c>
      <c r="I37" s="20">
        <f t="shared" si="9"/>
        <v>0</v>
      </c>
      <c r="J37" s="20">
        <f t="shared" si="9"/>
        <v>0</v>
      </c>
      <c r="K37" s="20">
        <f t="shared" si="9"/>
        <v>0</v>
      </c>
      <c r="L37" s="20">
        <f t="shared" si="9"/>
        <v>0</v>
      </c>
      <c r="M37" s="20">
        <f t="shared" si="9"/>
        <v>0</v>
      </c>
      <c r="N37" s="20">
        <f t="shared" si="9"/>
        <v>0</v>
      </c>
      <c r="O37" s="21">
        <f t="shared" si="4"/>
        <v>0</v>
      </c>
      <c r="P37" s="36"/>
    </row>
    <row r="38" spans="1:16" ht="12.75">
      <c r="A38" s="19"/>
      <c r="B38" s="16" t="s">
        <v>71</v>
      </c>
      <c r="C38" s="20">
        <f t="shared" si="9"/>
        <v>0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  <c r="J38" s="20">
        <f t="shared" si="9"/>
        <v>0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20">
        <f t="shared" si="9"/>
        <v>0</v>
      </c>
      <c r="O38" s="21">
        <f t="shared" si="4"/>
        <v>0</v>
      </c>
      <c r="P38" s="36"/>
    </row>
    <row r="39" spans="1:16" ht="12.75">
      <c r="A39" s="19"/>
      <c r="B39" s="16" t="s">
        <v>71</v>
      </c>
      <c r="C39" s="20">
        <f t="shared" si="9"/>
        <v>0</v>
      </c>
      <c r="D39" s="20">
        <f t="shared" si="9"/>
        <v>0</v>
      </c>
      <c r="E39" s="20">
        <f t="shared" si="9"/>
        <v>0</v>
      </c>
      <c r="F39" s="20">
        <f t="shared" si="9"/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  <c r="J39" s="20">
        <f t="shared" si="9"/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20">
        <f t="shared" si="9"/>
        <v>0</v>
      </c>
      <c r="O39" s="21">
        <f t="shared" si="4"/>
        <v>0</v>
      </c>
      <c r="P39" s="36"/>
    </row>
    <row r="40" spans="1:16" ht="12.75">
      <c r="A40" s="23" t="s">
        <v>173</v>
      </c>
      <c r="C40" s="49">
        <f aca="true" t="shared" si="10" ref="C40:N40">SUM(C6,C12:C39)</f>
        <v>1000</v>
      </c>
      <c r="D40" s="49">
        <f t="shared" si="10"/>
        <v>2.842170943040401E-14</v>
      </c>
      <c r="E40" s="49">
        <f t="shared" si="10"/>
        <v>-1.4210854715202004E-13</v>
      </c>
      <c r="F40" s="49">
        <f t="shared" si="10"/>
        <v>2.842170943040401E-14</v>
      </c>
      <c r="G40" s="49">
        <f t="shared" si="10"/>
        <v>-2.842170943040401E-14</v>
      </c>
      <c r="H40" s="49">
        <f t="shared" si="10"/>
        <v>2.5579538487363607E-13</v>
      </c>
      <c r="I40" s="49">
        <f t="shared" si="10"/>
        <v>-1.1368683772161603E-13</v>
      </c>
      <c r="J40" s="49">
        <f t="shared" si="10"/>
        <v>1.1368683772161603E-13</v>
      </c>
      <c r="K40" s="49">
        <f t="shared" si="10"/>
        <v>-1.1368683772161603E-13</v>
      </c>
      <c r="L40" s="49">
        <f t="shared" si="10"/>
        <v>-2.5579538487363607E-13</v>
      </c>
      <c r="M40" s="49">
        <f t="shared" si="10"/>
        <v>0</v>
      </c>
      <c r="N40" s="49">
        <f t="shared" si="10"/>
        <v>-2.842170943040401E-14</v>
      </c>
      <c r="O40" s="49">
        <f>SUM(P1,O12:O39)</f>
        <v>8.526512829121202E-14</v>
      </c>
      <c r="P40" s="20"/>
    </row>
    <row r="41" ht="12.75">
      <c r="P41" s="20"/>
    </row>
    <row r="42" spans="1:16" ht="12.75">
      <c r="A42" s="17" t="s">
        <v>20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</row>
    <row r="43" spans="1:16" ht="12.75">
      <c r="A43" s="17"/>
      <c r="B43" s="16" t="s">
        <v>94</v>
      </c>
      <c r="C43" s="20">
        <f aca="true" t="shared" si="11" ref="C43:E106">$P43/12</f>
        <v>0</v>
      </c>
      <c r="D43" s="20">
        <f aca="true" t="shared" si="12" ref="D43:N52">$P43/12</f>
        <v>0</v>
      </c>
      <c r="E43" s="20">
        <f t="shared" si="12"/>
        <v>0</v>
      </c>
      <c r="F43" s="20">
        <f t="shared" si="12"/>
        <v>0</v>
      </c>
      <c r="G43" s="20">
        <f t="shared" si="12"/>
        <v>0</v>
      </c>
      <c r="H43" s="20">
        <f t="shared" si="12"/>
        <v>0</v>
      </c>
      <c r="I43" s="20">
        <f t="shared" si="12"/>
        <v>0</v>
      </c>
      <c r="J43" s="20">
        <f t="shared" si="12"/>
        <v>0</v>
      </c>
      <c r="K43" s="20">
        <f t="shared" si="12"/>
        <v>0</v>
      </c>
      <c r="L43" s="20">
        <f t="shared" si="12"/>
        <v>0</v>
      </c>
      <c r="M43" s="20">
        <f t="shared" si="12"/>
        <v>0</v>
      </c>
      <c r="N43" s="20">
        <f t="shared" si="12"/>
        <v>0</v>
      </c>
      <c r="O43" s="21">
        <f>SUM(C43:N43)</f>
        <v>0</v>
      </c>
      <c r="P43" s="36"/>
    </row>
    <row r="44" spans="1:16" ht="12.75">
      <c r="A44" s="17"/>
      <c r="B44" s="16" t="s">
        <v>95</v>
      </c>
      <c r="C44" s="20">
        <f t="shared" si="11"/>
        <v>0</v>
      </c>
      <c r="D44" s="20">
        <f t="shared" si="12"/>
        <v>0</v>
      </c>
      <c r="E44" s="20">
        <f t="shared" si="12"/>
        <v>0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 t="shared" si="12"/>
        <v>0</v>
      </c>
      <c r="K44" s="20">
        <f t="shared" si="12"/>
        <v>0</v>
      </c>
      <c r="L44" s="20">
        <f t="shared" si="12"/>
        <v>0</v>
      </c>
      <c r="M44" s="20">
        <f t="shared" si="12"/>
        <v>0</v>
      </c>
      <c r="N44" s="20">
        <f t="shared" si="12"/>
        <v>0</v>
      </c>
      <c r="O44" s="21">
        <f aca="true" t="shared" si="13" ref="O44:O94">SUM(C44:N44)</f>
        <v>0</v>
      </c>
      <c r="P44" s="36"/>
    </row>
    <row r="45" spans="1:16" ht="12.75">
      <c r="A45" s="17"/>
      <c r="B45" s="16" t="s">
        <v>96</v>
      </c>
      <c r="C45" s="20">
        <f t="shared" si="11"/>
        <v>0</v>
      </c>
      <c r="D45" s="20">
        <f t="shared" si="12"/>
        <v>0</v>
      </c>
      <c r="E45" s="20">
        <f t="shared" si="12"/>
        <v>0</v>
      </c>
      <c r="F45" s="20">
        <f t="shared" si="12"/>
        <v>0</v>
      </c>
      <c r="G45" s="20">
        <f t="shared" si="12"/>
        <v>0</v>
      </c>
      <c r="H45" s="20">
        <f t="shared" si="12"/>
        <v>0</v>
      </c>
      <c r="I45" s="20">
        <f t="shared" si="12"/>
        <v>0</v>
      </c>
      <c r="J45" s="20">
        <f t="shared" si="12"/>
        <v>0</v>
      </c>
      <c r="K45" s="20">
        <f t="shared" si="12"/>
        <v>0</v>
      </c>
      <c r="L45" s="20">
        <f t="shared" si="12"/>
        <v>0</v>
      </c>
      <c r="M45" s="20">
        <f t="shared" si="12"/>
        <v>0</v>
      </c>
      <c r="N45" s="20">
        <f t="shared" si="12"/>
        <v>0</v>
      </c>
      <c r="O45" s="21">
        <f t="shared" si="13"/>
        <v>0</v>
      </c>
      <c r="P45" s="36"/>
    </row>
    <row r="46" spans="1:16" ht="12.75">
      <c r="A46" s="17"/>
      <c r="B46" s="16" t="s">
        <v>97</v>
      </c>
      <c r="C46" s="20">
        <f t="shared" si="11"/>
        <v>0</v>
      </c>
      <c r="D46" s="20">
        <f t="shared" si="12"/>
        <v>0</v>
      </c>
      <c r="E46" s="20">
        <f t="shared" si="12"/>
        <v>0</v>
      </c>
      <c r="F46" s="20">
        <f t="shared" si="12"/>
        <v>0</v>
      </c>
      <c r="G46" s="20">
        <f t="shared" si="12"/>
        <v>0</v>
      </c>
      <c r="H46" s="20">
        <f t="shared" si="12"/>
        <v>0</v>
      </c>
      <c r="I46" s="20">
        <f t="shared" si="12"/>
        <v>0</v>
      </c>
      <c r="J46" s="20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1">
        <f t="shared" si="13"/>
        <v>0</v>
      </c>
      <c r="P46" s="36"/>
    </row>
    <row r="47" spans="1:16" ht="12.75">
      <c r="A47" s="17"/>
      <c r="B47" s="16" t="s">
        <v>98</v>
      </c>
      <c r="C47" s="20">
        <f t="shared" si="11"/>
        <v>0</v>
      </c>
      <c r="D47" s="20">
        <f t="shared" si="12"/>
        <v>0</v>
      </c>
      <c r="E47" s="20">
        <f t="shared" si="12"/>
        <v>0</v>
      </c>
      <c r="F47" s="20">
        <f t="shared" si="12"/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20">
        <f t="shared" si="12"/>
        <v>0</v>
      </c>
      <c r="K47" s="20">
        <f t="shared" si="12"/>
        <v>0</v>
      </c>
      <c r="L47" s="20">
        <f t="shared" si="12"/>
        <v>0</v>
      </c>
      <c r="M47" s="20">
        <f t="shared" si="12"/>
        <v>0</v>
      </c>
      <c r="N47" s="20">
        <f t="shared" si="12"/>
        <v>0</v>
      </c>
      <c r="O47" s="21">
        <f t="shared" si="13"/>
        <v>0</v>
      </c>
      <c r="P47" s="36"/>
    </row>
    <row r="48" spans="1:16" ht="12.75">
      <c r="A48" s="17"/>
      <c r="B48" s="16" t="s">
        <v>99</v>
      </c>
      <c r="C48" s="20">
        <f t="shared" si="11"/>
        <v>0</v>
      </c>
      <c r="D48" s="20">
        <f t="shared" si="12"/>
        <v>0</v>
      </c>
      <c r="E48" s="20">
        <f t="shared" si="12"/>
        <v>0</v>
      </c>
      <c r="F48" s="20">
        <f t="shared" si="12"/>
        <v>0</v>
      </c>
      <c r="G48" s="20">
        <f t="shared" si="12"/>
        <v>0</v>
      </c>
      <c r="H48" s="20">
        <f t="shared" si="12"/>
        <v>0</v>
      </c>
      <c r="I48" s="20">
        <f t="shared" si="12"/>
        <v>0</v>
      </c>
      <c r="J48" s="20">
        <f t="shared" si="12"/>
        <v>0</v>
      </c>
      <c r="K48" s="20">
        <f t="shared" si="12"/>
        <v>0</v>
      </c>
      <c r="L48" s="20">
        <f t="shared" si="12"/>
        <v>0</v>
      </c>
      <c r="M48" s="20">
        <f t="shared" si="12"/>
        <v>0</v>
      </c>
      <c r="N48" s="20">
        <f t="shared" si="12"/>
        <v>0</v>
      </c>
      <c r="O48" s="21">
        <f t="shared" si="13"/>
        <v>0</v>
      </c>
      <c r="P48" s="36"/>
    </row>
    <row r="49" spans="1:16" ht="12.75">
      <c r="A49" s="17"/>
      <c r="B49" s="16" t="s">
        <v>100</v>
      </c>
      <c r="C49" s="20">
        <f t="shared" si="11"/>
        <v>0</v>
      </c>
      <c r="D49" s="20">
        <f t="shared" si="12"/>
        <v>0</v>
      </c>
      <c r="E49" s="20">
        <f t="shared" si="12"/>
        <v>0</v>
      </c>
      <c r="F49" s="20">
        <f t="shared" si="12"/>
        <v>0</v>
      </c>
      <c r="G49" s="20">
        <f t="shared" si="12"/>
        <v>0</v>
      </c>
      <c r="H49" s="20">
        <f t="shared" si="12"/>
        <v>0</v>
      </c>
      <c r="I49" s="20">
        <f t="shared" si="12"/>
        <v>0</v>
      </c>
      <c r="J49" s="20">
        <f t="shared" si="12"/>
        <v>0</v>
      </c>
      <c r="K49" s="20">
        <f t="shared" si="12"/>
        <v>0</v>
      </c>
      <c r="L49" s="20">
        <f t="shared" si="12"/>
        <v>0</v>
      </c>
      <c r="M49" s="20">
        <f t="shared" si="12"/>
        <v>0</v>
      </c>
      <c r="N49" s="20">
        <f t="shared" si="12"/>
        <v>0</v>
      </c>
      <c r="O49" s="21">
        <f t="shared" si="13"/>
        <v>0</v>
      </c>
      <c r="P49" s="36"/>
    </row>
    <row r="50" spans="1:16" ht="12.75">
      <c r="A50" s="17"/>
      <c r="B50" s="16" t="s">
        <v>101</v>
      </c>
      <c r="C50" s="20">
        <f t="shared" si="11"/>
        <v>0</v>
      </c>
      <c r="D50" s="20">
        <f t="shared" si="12"/>
        <v>0</v>
      </c>
      <c r="E50" s="20">
        <f t="shared" si="12"/>
        <v>0</v>
      </c>
      <c r="F50" s="20">
        <f t="shared" si="12"/>
        <v>0</v>
      </c>
      <c r="G50" s="20">
        <f t="shared" si="12"/>
        <v>0</v>
      </c>
      <c r="H50" s="20">
        <f t="shared" si="12"/>
        <v>0</v>
      </c>
      <c r="I50" s="20">
        <f t="shared" si="12"/>
        <v>0</v>
      </c>
      <c r="J50" s="20">
        <f t="shared" si="12"/>
        <v>0</v>
      </c>
      <c r="K50" s="20">
        <f t="shared" si="12"/>
        <v>0</v>
      </c>
      <c r="L50" s="20">
        <f t="shared" si="12"/>
        <v>0</v>
      </c>
      <c r="M50" s="20">
        <f t="shared" si="12"/>
        <v>0</v>
      </c>
      <c r="N50" s="20">
        <f t="shared" si="12"/>
        <v>0</v>
      </c>
      <c r="O50" s="21">
        <f t="shared" si="13"/>
        <v>0</v>
      </c>
      <c r="P50" s="36"/>
    </row>
    <row r="51" spans="1:16" ht="12.75">
      <c r="A51" s="17"/>
      <c r="B51" s="16" t="s">
        <v>102</v>
      </c>
      <c r="C51" s="20">
        <f t="shared" si="11"/>
        <v>0</v>
      </c>
      <c r="D51" s="20">
        <f t="shared" si="12"/>
        <v>0</v>
      </c>
      <c r="E51" s="20">
        <f t="shared" si="12"/>
        <v>0</v>
      </c>
      <c r="F51" s="20">
        <f t="shared" si="12"/>
        <v>0</v>
      </c>
      <c r="G51" s="20">
        <f t="shared" si="12"/>
        <v>0</v>
      </c>
      <c r="H51" s="20">
        <f t="shared" si="12"/>
        <v>0</v>
      </c>
      <c r="I51" s="20">
        <f t="shared" si="12"/>
        <v>0</v>
      </c>
      <c r="J51" s="20">
        <f t="shared" si="12"/>
        <v>0</v>
      </c>
      <c r="K51" s="20">
        <f t="shared" si="12"/>
        <v>0</v>
      </c>
      <c r="L51" s="20">
        <f t="shared" si="12"/>
        <v>0</v>
      </c>
      <c r="M51" s="20">
        <f t="shared" si="12"/>
        <v>0</v>
      </c>
      <c r="N51" s="20">
        <f t="shared" si="12"/>
        <v>0</v>
      </c>
      <c r="O51" s="21">
        <f t="shared" si="13"/>
        <v>0</v>
      </c>
      <c r="P51" s="36"/>
    </row>
    <row r="52" spans="1:16" ht="12.75">
      <c r="A52" s="17"/>
      <c r="B52" s="16" t="s">
        <v>195</v>
      </c>
      <c r="C52" s="20">
        <f t="shared" si="11"/>
        <v>0</v>
      </c>
      <c r="D52" s="20">
        <f t="shared" si="12"/>
        <v>0</v>
      </c>
      <c r="E52" s="20">
        <f t="shared" si="12"/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21">
        <f t="shared" si="13"/>
        <v>0</v>
      </c>
      <c r="P52" s="36"/>
    </row>
    <row r="53" spans="1:16" ht="12.75">
      <c r="A53" s="17"/>
      <c r="B53" s="16" t="s">
        <v>103</v>
      </c>
      <c r="C53" s="20">
        <f t="shared" si="11"/>
        <v>0</v>
      </c>
      <c r="D53" s="20">
        <f aca="true" t="shared" si="14" ref="D53:N58">$P53/12</f>
        <v>0</v>
      </c>
      <c r="E53" s="20">
        <f t="shared" si="14"/>
        <v>0</v>
      </c>
      <c r="F53" s="20">
        <f t="shared" si="14"/>
        <v>0</v>
      </c>
      <c r="G53" s="20">
        <f t="shared" si="14"/>
        <v>0</v>
      </c>
      <c r="H53" s="20">
        <f t="shared" si="14"/>
        <v>0</v>
      </c>
      <c r="I53" s="20">
        <f t="shared" si="14"/>
        <v>0</v>
      </c>
      <c r="J53" s="20">
        <f t="shared" si="14"/>
        <v>0</v>
      </c>
      <c r="K53" s="20">
        <f t="shared" si="14"/>
        <v>0</v>
      </c>
      <c r="L53" s="20">
        <f t="shared" si="14"/>
        <v>0</v>
      </c>
      <c r="M53" s="20">
        <f t="shared" si="14"/>
        <v>0</v>
      </c>
      <c r="N53" s="20">
        <f t="shared" si="14"/>
        <v>0</v>
      </c>
      <c r="O53" s="21">
        <f t="shared" si="13"/>
        <v>0</v>
      </c>
      <c r="P53" s="36"/>
    </row>
    <row r="54" spans="1:16" ht="12.75">
      <c r="A54" s="17"/>
      <c r="B54" s="16" t="s">
        <v>104</v>
      </c>
      <c r="C54" s="20">
        <f t="shared" si="11"/>
        <v>0</v>
      </c>
      <c r="D54" s="20">
        <f t="shared" si="14"/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0">
        <f t="shared" si="14"/>
        <v>0</v>
      </c>
      <c r="J54" s="20">
        <f t="shared" si="14"/>
        <v>0</v>
      </c>
      <c r="K54" s="20">
        <f t="shared" si="14"/>
        <v>0</v>
      </c>
      <c r="L54" s="20">
        <f t="shared" si="14"/>
        <v>0</v>
      </c>
      <c r="M54" s="20">
        <f t="shared" si="14"/>
        <v>0</v>
      </c>
      <c r="N54" s="20">
        <f t="shared" si="14"/>
        <v>0</v>
      </c>
      <c r="O54" s="21">
        <f t="shared" si="13"/>
        <v>0</v>
      </c>
      <c r="P54" s="36"/>
    </row>
    <row r="55" spans="1:16" ht="12.75">
      <c r="A55" s="17"/>
      <c r="B55" s="16" t="s">
        <v>201</v>
      </c>
      <c r="C55" s="20">
        <f t="shared" si="11"/>
        <v>0</v>
      </c>
      <c r="D55" s="20">
        <f t="shared" si="14"/>
        <v>0</v>
      </c>
      <c r="E55" s="20">
        <f t="shared" si="14"/>
        <v>0</v>
      </c>
      <c r="F55" s="20">
        <f t="shared" si="14"/>
        <v>0</v>
      </c>
      <c r="G55" s="20">
        <f t="shared" si="14"/>
        <v>0</v>
      </c>
      <c r="H55" s="20">
        <f t="shared" si="14"/>
        <v>0</v>
      </c>
      <c r="I55" s="20">
        <f t="shared" si="14"/>
        <v>0</v>
      </c>
      <c r="J55" s="20">
        <f t="shared" si="14"/>
        <v>0</v>
      </c>
      <c r="K55" s="20">
        <f t="shared" si="14"/>
        <v>0</v>
      </c>
      <c r="L55" s="20">
        <f t="shared" si="14"/>
        <v>0</v>
      </c>
      <c r="M55" s="20">
        <f t="shared" si="14"/>
        <v>0</v>
      </c>
      <c r="N55" s="20">
        <f t="shared" si="14"/>
        <v>0</v>
      </c>
      <c r="O55" s="21">
        <f t="shared" si="13"/>
        <v>0</v>
      </c>
      <c r="P55" s="36"/>
    </row>
    <row r="56" spans="1:16" ht="12.75">
      <c r="A56" s="17"/>
      <c r="B56" s="16" t="s">
        <v>202</v>
      </c>
      <c r="C56" s="20">
        <f t="shared" si="11"/>
        <v>0</v>
      </c>
      <c r="D56" s="20">
        <f t="shared" si="14"/>
        <v>0</v>
      </c>
      <c r="E56" s="20">
        <f t="shared" si="14"/>
        <v>0</v>
      </c>
      <c r="F56" s="20">
        <f t="shared" si="14"/>
        <v>0</v>
      </c>
      <c r="G56" s="20">
        <f t="shared" si="14"/>
        <v>0</v>
      </c>
      <c r="H56" s="20">
        <f t="shared" si="14"/>
        <v>0</v>
      </c>
      <c r="I56" s="20">
        <f t="shared" si="14"/>
        <v>0</v>
      </c>
      <c r="J56" s="20">
        <f t="shared" si="14"/>
        <v>0</v>
      </c>
      <c r="K56" s="20">
        <f t="shared" si="14"/>
        <v>0</v>
      </c>
      <c r="L56" s="20">
        <f t="shared" si="14"/>
        <v>0</v>
      </c>
      <c r="M56" s="20">
        <f t="shared" si="14"/>
        <v>0</v>
      </c>
      <c r="N56" s="20">
        <f t="shared" si="14"/>
        <v>0</v>
      </c>
      <c r="O56" s="21">
        <f t="shared" si="13"/>
        <v>0</v>
      </c>
      <c r="P56" s="36"/>
    </row>
    <row r="57" spans="1:16" ht="12.75">
      <c r="A57" s="17"/>
      <c r="B57" s="16" t="s">
        <v>21</v>
      </c>
      <c r="C57" s="20">
        <f t="shared" si="11"/>
        <v>0</v>
      </c>
      <c r="D57" s="20">
        <f t="shared" si="14"/>
        <v>0</v>
      </c>
      <c r="E57" s="20">
        <f t="shared" si="14"/>
        <v>0</v>
      </c>
      <c r="F57" s="20">
        <f t="shared" si="14"/>
        <v>0</v>
      </c>
      <c r="G57" s="20">
        <f t="shared" si="14"/>
        <v>0</v>
      </c>
      <c r="H57" s="20">
        <f t="shared" si="14"/>
        <v>0</v>
      </c>
      <c r="I57" s="20">
        <f t="shared" si="14"/>
        <v>0</v>
      </c>
      <c r="J57" s="20">
        <f t="shared" si="14"/>
        <v>0</v>
      </c>
      <c r="K57" s="20">
        <f t="shared" si="14"/>
        <v>0</v>
      </c>
      <c r="L57" s="20">
        <f t="shared" si="14"/>
        <v>0</v>
      </c>
      <c r="M57" s="20">
        <f t="shared" si="14"/>
        <v>0</v>
      </c>
      <c r="N57" s="20">
        <f t="shared" si="14"/>
        <v>0</v>
      </c>
      <c r="O57" s="21">
        <f t="shared" si="13"/>
        <v>0</v>
      </c>
      <c r="P57" s="36"/>
    </row>
    <row r="58" spans="1:16" ht="12.75">
      <c r="A58" s="17"/>
      <c r="B58" s="16" t="s">
        <v>105</v>
      </c>
      <c r="C58" s="20">
        <f t="shared" si="11"/>
        <v>0</v>
      </c>
      <c r="D58" s="20">
        <f t="shared" si="14"/>
        <v>0</v>
      </c>
      <c r="E58" s="20">
        <f t="shared" si="14"/>
        <v>0</v>
      </c>
      <c r="F58" s="20">
        <f t="shared" si="14"/>
        <v>0</v>
      </c>
      <c r="G58" s="20">
        <f t="shared" si="14"/>
        <v>0</v>
      </c>
      <c r="H58" s="20">
        <f t="shared" si="14"/>
        <v>0</v>
      </c>
      <c r="I58" s="20">
        <f t="shared" si="14"/>
        <v>0</v>
      </c>
      <c r="J58" s="20">
        <f t="shared" si="14"/>
        <v>0</v>
      </c>
      <c r="K58" s="20">
        <f t="shared" si="14"/>
        <v>0</v>
      </c>
      <c r="L58" s="20">
        <f t="shared" si="14"/>
        <v>0</v>
      </c>
      <c r="M58" s="20">
        <f t="shared" si="14"/>
        <v>0</v>
      </c>
      <c r="N58" s="20">
        <f t="shared" si="14"/>
        <v>0</v>
      </c>
      <c r="O58" s="21">
        <f t="shared" si="13"/>
        <v>0</v>
      </c>
      <c r="P58" s="36"/>
    </row>
    <row r="59" spans="1:16" ht="12.75">
      <c r="A59" s="17"/>
      <c r="B59" s="16" t="s">
        <v>106</v>
      </c>
      <c r="C59" s="20">
        <f t="shared" si="11"/>
        <v>0</v>
      </c>
      <c r="D59" s="20">
        <f aca="true" t="shared" si="15" ref="D59:E68">$P59/12</f>
        <v>0</v>
      </c>
      <c r="E59" s="20">
        <f t="shared" si="15"/>
        <v>0</v>
      </c>
      <c r="F59" s="20">
        <f aca="true" t="shared" si="16" ref="F59:N87">$P59/12</f>
        <v>0</v>
      </c>
      <c r="G59" s="20">
        <f t="shared" si="16"/>
        <v>0</v>
      </c>
      <c r="H59" s="20">
        <f t="shared" si="16"/>
        <v>0</v>
      </c>
      <c r="I59" s="20">
        <f t="shared" si="16"/>
        <v>0</v>
      </c>
      <c r="J59" s="20">
        <f t="shared" si="16"/>
        <v>0</v>
      </c>
      <c r="K59" s="20">
        <f t="shared" si="16"/>
        <v>0</v>
      </c>
      <c r="L59" s="20">
        <f t="shared" si="16"/>
        <v>0</v>
      </c>
      <c r="M59" s="20">
        <f t="shared" si="16"/>
        <v>0</v>
      </c>
      <c r="N59" s="20">
        <f t="shared" si="16"/>
        <v>0</v>
      </c>
      <c r="O59" s="21">
        <f t="shared" si="13"/>
        <v>0</v>
      </c>
      <c r="P59" s="36"/>
    </row>
    <row r="60" spans="1:16" ht="12.75">
      <c r="A60" s="17"/>
      <c r="B60" s="16" t="s">
        <v>107</v>
      </c>
      <c r="C60" s="20">
        <f t="shared" si="11"/>
        <v>0</v>
      </c>
      <c r="D60" s="20">
        <f t="shared" si="15"/>
        <v>0</v>
      </c>
      <c r="E60" s="20">
        <f t="shared" si="15"/>
        <v>0</v>
      </c>
      <c r="F60" s="20">
        <f t="shared" si="16"/>
        <v>0</v>
      </c>
      <c r="G60" s="20">
        <f t="shared" si="16"/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1">
        <f t="shared" si="13"/>
        <v>0</v>
      </c>
      <c r="P60" s="36"/>
    </row>
    <row r="61" spans="1:16" ht="12.75">
      <c r="A61" s="17"/>
      <c r="B61" s="16" t="s">
        <v>108</v>
      </c>
      <c r="C61" s="20">
        <f t="shared" si="11"/>
        <v>0</v>
      </c>
      <c r="D61" s="20">
        <f t="shared" si="15"/>
        <v>0</v>
      </c>
      <c r="E61" s="20">
        <f t="shared" si="15"/>
        <v>0</v>
      </c>
      <c r="F61" s="20">
        <f t="shared" si="16"/>
        <v>0</v>
      </c>
      <c r="G61" s="20">
        <f t="shared" si="16"/>
        <v>0</v>
      </c>
      <c r="H61" s="20">
        <f t="shared" si="16"/>
        <v>0</v>
      </c>
      <c r="I61" s="20">
        <f t="shared" si="16"/>
        <v>0</v>
      </c>
      <c r="J61" s="20">
        <f t="shared" si="16"/>
        <v>0</v>
      </c>
      <c r="K61" s="20">
        <f t="shared" si="16"/>
        <v>0</v>
      </c>
      <c r="L61" s="20">
        <f t="shared" si="16"/>
        <v>0</v>
      </c>
      <c r="M61" s="20">
        <f t="shared" si="16"/>
        <v>0</v>
      </c>
      <c r="N61" s="20">
        <f t="shared" si="16"/>
        <v>0</v>
      </c>
      <c r="O61" s="21">
        <f t="shared" si="13"/>
        <v>0</v>
      </c>
      <c r="P61" s="36"/>
    </row>
    <row r="62" spans="1:16" ht="12.75">
      <c r="A62" s="17"/>
      <c r="B62" s="16" t="s">
        <v>109</v>
      </c>
      <c r="C62" s="20">
        <f t="shared" si="11"/>
        <v>0</v>
      </c>
      <c r="D62" s="20">
        <f t="shared" si="15"/>
        <v>0</v>
      </c>
      <c r="E62" s="20">
        <f t="shared" si="15"/>
        <v>0</v>
      </c>
      <c r="F62" s="20">
        <f t="shared" si="16"/>
        <v>0</v>
      </c>
      <c r="G62" s="20">
        <f t="shared" si="16"/>
        <v>0</v>
      </c>
      <c r="H62" s="20">
        <f t="shared" si="16"/>
        <v>0</v>
      </c>
      <c r="I62" s="20">
        <f t="shared" si="16"/>
        <v>0</v>
      </c>
      <c r="J62" s="20">
        <f t="shared" si="16"/>
        <v>0</v>
      </c>
      <c r="K62" s="20">
        <f t="shared" si="16"/>
        <v>0</v>
      </c>
      <c r="L62" s="20">
        <f t="shared" si="16"/>
        <v>0</v>
      </c>
      <c r="M62" s="20">
        <f t="shared" si="16"/>
        <v>0</v>
      </c>
      <c r="N62" s="20">
        <f t="shared" si="16"/>
        <v>0</v>
      </c>
      <c r="O62" s="21">
        <f t="shared" si="13"/>
        <v>0</v>
      </c>
      <c r="P62" s="36"/>
    </row>
    <row r="63" spans="1:16" ht="12.75">
      <c r="A63" s="17"/>
      <c r="B63" s="16" t="s">
        <v>110</v>
      </c>
      <c r="C63" s="20">
        <f t="shared" si="11"/>
        <v>0</v>
      </c>
      <c r="D63" s="20">
        <f t="shared" si="15"/>
        <v>0</v>
      </c>
      <c r="E63" s="20">
        <f t="shared" si="15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20">
        <f t="shared" si="16"/>
        <v>0</v>
      </c>
      <c r="K63" s="20">
        <f t="shared" si="16"/>
        <v>0</v>
      </c>
      <c r="L63" s="20">
        <f t="shared" si="16"/>
        <v>0</v>
      </c>
      <c r="M63" s="20">
        <f t="shared" si="16"/>
        <v>0</v>
      </c>
      <c r="N63" s="20">
        <f t="shared" si="16"/>
        <v>0</v>
      </c>
      <c r="O63" s="21">
        <f t="shared" si="13"/>
        <v>0</v>
      </c>
      <c r="P63" s="36"/>
    </row>
    <row r="64" spans="1:16" ht="12.75">
      <c r="A64" s="17"/>
      <c r="B64" s="16" t="s">
        <v>111</v>
      </c>
      <c r="C64" s="20">
        <f t="shared" si="11"/>
        <v>0</v>
      </c>
      <c r="D64" s="20">
        <f t="shared" si="15"/>
        <v>0</v>
      </c>
      <c r="E64" s="20">
        <f t="shared" si="15"/>
        <v>0</v>
      </c>
      <c r="F64" s="20">
        <f t="shared" si="16"/>
        <v>0</v>
      </c>
      <c r="G64" s="20">
        <f t="shared" si="16"/>
        <v>0</v>
      </c>
      <c r="H64" s="20">
        <f t="shared" si="16"/>
        <v>0</v>
      </c>
      <c r="I64" s="20">
        <f t="shared" si="16"/>
        <v>0</v>
      </c>
      <c r="J64" s="20">
        <f t="shared" si="16"/>
        <v>0</v>
      </c>
      <c r="K64" s="20">
        <f t="shared" si="16"/>
        <v>0</v>
      </c>
      <c r="L64" s="20">
        <f t="shared" si="16"/>
        <v>0</v>
      </c>
      <c r="M64" s="20">
        <f t="shared" si="16"/>
        <v>0</v>
      </c>
      <c r="N64" s="20">
        <f t="shared" si="16"/>
        <v>0</v>
      </c>
      <c r="O64" s="21">
        <f t="shared" si="13"/>
        <v>0</v>
      </c>
      <c r="P64" s="36"/>
    </row>
    <row r="65" spans="1:16" ht="12.75">
      <c r="A65" s="17"/>
      <c r="B65" s="16" t="s">
        <v>112</v>
      </c>
      <c r="C65" s="20">
        <f t="shared" si="11"/>
        <v>0</v>
      </c>
      <c r="D65" s="20">
        <f t="shared" si="15"/>
        <v>0</v>
      </c>
      <c r="E65" s="20">
        <f t="shared" si="15"/>
        <v>0</v>
      </c>
      <c r="F65" s="20">
        <f t="shared" si="16"/>
        <v>0</v>
      </c>
      <c r="G65" s="20">
        <f t="shared" si="16"/>
        <v>0</v>
      </c>
      <c r="H65" s="20">
        <f t="shared" si="16"/>
        <v>0</v>
      </c>
      <c r="I65" s="20">
        <f t="shared" si="16"/>
        <v>0</v>
      </c>
      <c r="J65" s="20">
        <f t="shared" si="16"/>
        <v>0</v>
      </c>
      <c r="K65" s="20">
        <f t="shared" si="16"/>
        <v>0</v>
      </c>
      <c r="L65" s="20">
        <f t="shared" si="16"/>
        <v>0</v>
      </c>
      <c r="M65" s="20">
        <f t="shared" si="16"/>
        <v>0</v>
      </c>
      <c r="N65" s="20">
        <f t="shared" si="16"/>
        <v>0</v>
      </c>
      <c r="O65" s="21">
        <f t="shared" si="13"/>
        <v>0</v>
      </c>
      <c r="P65" s="36"/>
    </row>
    <row r="66" spans="1:16" ht="12.75">
      <c r="A66" s="17"/>
      <c r="B66" s="16" t="s">
        <v>113</v>
      </c>
      <c r="C66" s="20">
        <f t="shared" si="11"/>
        <v>0</v>
      </c>
      <c r="D66" s="20">
        <f t="shared" si="15"/>
        <v>0</v>
      </c>
      <c r="E66" s="20">
        <f t="shared" si="15"/>
        <v>0</v>
      </c>
      <c r="F66" s="20">
        <f t="shared" si="16"/>
        <v>0</v>
      </c>
      <c r="G66" s="20">
        <f t="shared" si="16"/>
        <v>0</v>
      </c>
      <c r="H66" s="20">
        <f t="shared" si="16"/>
        <v>0</v>
      </c>
      <c r="I66" s="20">
        <f t="shared" si="16"/>
        <v>0</v>
      </c>
      <c r="J66" s="20">
        <f t="shared" si="16"/>
        <v>0</v>
      </c>
      <c r="K66" s="20">
        <f t="shared" si="16"/>
        <v>0</v>
      </c>
      <c r="L66" s="20">
        <f t="shared" si="16"/>
        <v>0</v>
      </c>
      <c r="M66" s="20">
        <f t="shared" si="16"/>
        <v>0</v>
      </c>
      <c r="N66" s="20">
        <f t="shared" si="16"/>
        <v>0</v>
      </c>
      <c r="O66" s="21">
        <f t="shared" si="13"/>
        <v>0</v>
      </c>
      <c r="P66" s="36"/>
    </row>
    <row r="67" spans="1:16" ht="12.75">
      <c r="A67" s="17"/>
      <c r="B67" s="16" t="s">
        <v>114</v>
      </c>
      <c r="C67" s="20">
        <f t="shared" si="11"/>
        <v>0</v>
      </c>
      <c r="D67" s="20">
        <f t="shared" si="15"/>
        <v>0</v>
      </c>
      <c r="E67" s="20">
        <f t="shared" si="15"/>
        <v>0</v>
      </c>
      <c r="F67" s="20">
        <f t="shared" si="16"/>
        <v>0</v>
      </c>
      <c r="G67" s="20">
        <f t="shared" si="16"/>
        <v>0</v>
      </c>
      <c r="H67" s="20">
        <f t="shared" si="16"/>
        <v>0</v>
      </c>
      <c r="I67" s="20">
        <f t="shared" si="16"/>
        <v>0</v>
      </c>
      <c r="J67" s="20">
        <f t="shared" si="16"/>
        <v>0</v>
      </c>
      <c r="K67" s="20">
        <f t="shared" si="16"/>
        <v>0</v>
      </c>
      <c r="L67" s="20">
        <f t="shared" si="16"/>
        <v>0</v>
      </c>
      <c r="M67" s="20">
        <f t="shared" si="16"/>
        <v>0</v>
      </c>
      <c r="N67" s="20">
        <f t="shared" si="16"/>
        <v>0</v>
      </c>
      <c r="O67" s="21">
        <f t="shared" si="13"/>
        <v>0</v>
      </c>
      <c r="P67" s="36"/>
    </row>
    <row r="68" spans="1:16" ht="12.75">
      <c r="A68" s="17"/>
      <c r="B68" s="16" t="s">
        <v>115</v>
      </c>
      <c r="C68" s="20">
        <f t="shared" si="11"/>
        <v>0</v>
      </c>
      <c r="D68" s="20">
        <f t="shared" si="15"/>
        <v>0</v>
      </c>
      <c r="E68" s="20">
        <f t="shared" si="15"/>
        <v>0</v>
      </c>
      <c r="F68" s="20">
        <f t="shared" si="16"/>
        <v>0</v>
      </c>
      <c r="G68" s="20">
        <f t="shared" si="16"/>
        <v>0</v>
      </c>
      <c r="H68" s="20">
        <f t="shared" si="16"/>
        <v>0</v>
      </c>
      <c r="I68" s="20">
        <f t="shared" si="16"/>
        <v>0</v>
      </c>
      <c r="J68" s="20">
        <f t="shared" si="16"/>
        <v>0</v>
      </c>
      <c r="K68" s="20">
        <f t="shared" si="16"/>
        <v>0</v>
      </c>
      <c r="L68" s="20">
        <f t="shared" si="16"/>
        <v>0</v>
      </c>
      <c r="M68" s="20">
        <f t="shared" si="16"/>
        <v>0</v>
      </c>
      <c r="N68" s="20">
        <f t="shared" si="16"/>
        <v>0</v>
      </c>
      <c r="O68" s="21">
        <f t="shared" si="13"/>
        <v>0</v>
      </c>
      <c r="P68" s="36"/>
    </row>
    <row r="69" spans="1:16" ht="12.75">
      <c r="A69" s="17"/>
      <c r="B69" s="16" t="s">
        <v>116</v>
      </c>
      <c r="C69" s="20">
        <f t="shared" si="11"/>
        <v>0</v>
      </c>
      <c r="D69" s="20">
        <f t="shared" si="11"/>
        <v>0</v>
      </c>
      <c r="E69" s="20">
        <f t="shared" si="11"/>
        <v>0</v>
      </c>
      <c r="F69" s="20">
        <f t="shared" si="16"/>
        <v>0</v>
      </c>
      <c r="G69" s="20">
        <f t="shared" si="16"/>
        <v>0</v>
      </c>
      <c r="H69" s="20">
        <f t="shared" si="16"/>
        <v>0</v>
      </c>
      <c r="I69" s="20">
        <f t="shared" si="16"/>
        <v>0</v>
      </c>
      <c r="J69" s="20">
        <f t="shared" si="16"/>
        <v>0</v>
      </c>
      <c r="K69" s="20">
        <f t="shared" si="16"/>
        <v>0</v>
      </c>
      <c r="L69" s="20">
        <f t="shared" si="16"/>
        <v>0</v>
      </c>
      <c r="M69" s="20">
        <f t="shared" si="16"/>
        <v>0</v>
      </c>
      <c r="N69" s="20">
        <f t="shared" si="16"/>
        <v>0</v>
      </c>
      <c r="O69" s="21">
        <f t="shared" si="13"/>
        <v>0</v>
      </c>
      <c r="P69" s="36"/>
    </row>
    <row r="70" spans="1:16" ht="12.75">
      <c r="A70" s="17"/>
      <c r="B70" s="16" t="s">
        <v>117</v>
      </c>
      <c r="C70" s="20">
        <f t="shared" si="11"/>
        <v>0</v>
      </c>
      <c r="D70" s="20">
        <f t="shared" si="11"/>
        <v>0</v>
      </c>
      <c r="E70" s="20">
        <f t="shared" si="11"/>
        <v>0</v>
      </c>
      <c r="F70" s="20">
        <f t="shared" si="16"/>
        <v>0</v>
      </c>
      <c r="G70" s="20">
        <f t="shared" si="16"/>
        <v>0</v>
      </c>
      <c r="H70" s="20">
        <f t="shared" si="16"/>
        <v>0</v>
      </c>
      <c r="I70" s="20">
        <f t="shared" si="16"/>
        <v>0</v>
      </c>
      <c r="J70" s="20">
        <f t="shared" si="16"/>
        <v>0</v>
      </c>
      <c r="K70" s="20">
        <f t="shared" si="16"/>
        <v>0</v>
      </c>
      <c r="L70" s="20">
        <f t="shared" si="16"/>
        <v>0</v>
      </c>
      <c r="M70" s="20">
        <f t="shared" si="16"/>
        <v>0</v>
      </c>
      <c r="N70" s="20">
        <f t="shared" si="16"/>
        <v>0</v>
      </c>
      <c r="O70" s="21">
        <f t="shared" si="13"/>
        <v>0</v>
      </c>
      <c r="P70" s="36"/>
    </row>
    <row r="71" spans="1:16" ht="12.75">
      <c r="A71" s="17"/>
      <c r="B71" s="16" t="s">
        <v>118</v>
      </c>
      <c r="C71" s="20">
        <f t="shared" si="11"/>
        <v>0</v>
      </c>
      <c r="D71" s="20">
        <f t="shared" si="11"/>
        <v>0</v>
      </c>
      <c r="E71" s="20">
        <f t="shared" si="11"/>
        <v>0</v>
      </c>
      <c r="F71" s="20">
        <f t="shared" si="16"/>
        <v>0</v>
      </c>
      <c r="G71" s="20">
        <f t="shared" si="16"/>
        <v>0</v>
      </c>
      <c r="H71" s="20">
        <f t="shared" si="16"/>
        <v>0</v>
      </c>
      <c r="I71" s="20">
        <f t="shared" si="16"/>
        <v>0</v>
      </c>
      <c r="J71" s="20">
        <f t="shared" si="16"/>
        <v>0</v>
      </c>
      <c r="K71" s="20">
        <f t="shared" si="16"/>
        <v>0</v>
      </c>
      <c r="L71" s="20">
        <f t="shared" si="16"/>
        <v>0</v>
      </c>
      <c r="M71" s="20">
        <f t="shared" si="16"/>
        <v>0</v>
      </c>
      <c r="N71" s="20">
        <f t="shared" si="16"/>
        <v>0</v>
      </c>
      <c r="O71" s="21">
        <f t="shared" si="13"/>
        <v>0</v>
      </c>
      <c r="P71" s="36"/>
    </row>
    <row r="72" spans="1:16" ht="12.75">
      <c r="A72" s="17"/>
      <c r="B72" s="16" t="s">
        <v>119</v>
      </c>
      <c r="C72" s="20">
        <f t="shared" si="11"/>
        <v>0</v>
      </c>
      <c r="D72" s="20">
        <f t="shared" si="11"/>
        <v>0</v>
      </c>
      <c r="E72" s="20">
        <f t="shared" si="11"/>
        <v>0</v>
      </c>
      <c r="F72" s="20">
        <f t="shared" si="16"/>
        <v>0</v>
      </c>
      <c r="G72" s="20">
        <f t="shared" si="16"/>
        <v>0</v>
      </c>
      <c r="H72" s="20">
        <f t="shared" si="16"/>
        <v>0</v>
      </c>
      <c r="I72" s="20">
        <f t="shared" si="16"/>
        <v>0</v>
      </c>
      <c r="J72" s="20">
        <f t="shared" si="16"/>
        <v>0</v>
      </c>
      <c r="K72" s="20">
        <f t="shared" si="16"/>
        <v>0</v>
      </c>
      <c r="L72" s="20">
        <f t="shared" si="16"/>
        <v>0</v>
      </c>
      <c r="M72" s="20">
        <f t="shared" si="16"/>
        <v>0</v>
      </c>
      <c r="N72" s="20">
        <f t="shared" si="16"/>
        <v>0</v>
      </c>
      <c r="O72" s="21">
        <f t="shared" si="13"/>
        <v>0</v>
      </c>
      <c r="P72" s="36"/>
    </row>
    <row r="73" spans="1:16" ht="12.75">
      <c r="A73" s="17"/>
      <c r="B73" s="16" t="s">
        <v>120</v>
      </c>
      <c r="C73" s="20">
        <f t="shared" si="11"/>
        <v>0</v>
      </c>
      <c r="D73" s="20">
        <f t="shared" si="11"/>
        <v>0</v>
      </c>
      <c r="E73" s="20">
        <f t="shared" si="11"/>
        <v>0</v>
      </c>
      <c r="F73" s="20">
        <f t="shared" si="16"/>
        <v>0</v>
      </c>
      <c r="G73" s="20">
        <f t="shared" si="16"/>
        <v>0</v>
      </c>
      <c r="H73" s="20">
        <f t="shared" si="16"/>
        <v>0</v>
      </c>
      <c r="I73" s="20">
        <f t="shared" si="16"/>
        <v>0</v>
      </c>
      <c r="J73" s="20">
        <f t="shared" si="16"/>
        <v>0</v>
      </c>
      <c r="K73" s="20">
        <f t="shared" si="16"/>
        <v>0</v>
      </c>
      <c r="L73" s="20">
        <f t="shared" si="16"/>
        <v>0</v>
      </c>
      <c r="M73" s="20">
        <f t="shared" si="16"/>
        <v>0</v>
      </c>
      <c r="N73" s="20">
        <f t="shared" si="16"/>
        <v>0</v>
      </c>
      <c r="O73" s="21">
        <f t="shared" si="13"/>
        <v>0</v>
      </c>
      <c r="P73" s="36"/>
    </row>
    <row r="74" spans="1:16" ht="12.75">
      <c r="A74" s="17"/>
      <c r="B74" s="16" t="s">
        <v>121</v>
      </c>
      <c r="C74" s="20">
        <f t="shared" si="11"/>
        <v>0</v>
      </c>
      <c r="D74" s="20">
        <f t="shared" si="11"/>
        <v>0</v>
      </c>
      <c r="E74" s="20">
        <f t="shared" si="11"/>
        <v>0</v>
      </c>
      <c r="F74" s="20">
        <f t="shared" si="16"/>
        <v>0</v>
      </c>
      <c r="G74" s="20">
        <f t="shared" si="16"/>
        <v>0</v>
      </c>
      <c r="H74" s="20">
        <f t="shared" si="16"/>
        <v>0</v>
      </c>
      <c r="I74" s="20">
        <f t="shared" si="16"/>
        <v>0</v>
      </c>
      <c r="J74" s="20">
        <f t="shared" si="16"/>
        <v>0</v>
      </c>
      <c r="K74" s="20">
        <f t="shared" si="16"/>
        <v>0</v>
      </c>
      <c r="L74" s="20">
        <f t="shared" si="16"/>
        <v>0</v>
      </c>
      <c r="M74" s="20">
        <f t="shared" si="16"/>
        <v>0</v>
      </c>
      <c r="N74" s="20">
        <f t="shared" si="16"/>
        <v>0</v>
      </c>
      <c r="O74" s="21">
        <f t="shared" si="13"/>
        <v>0</v>
      </c>
      <c r="P74" s="36"/>
    </row>
    <row r="75" spans="1:16" ht="12.75">
      <c r="A75" s="17"/>
      <c r="B75" s="16" t="s">
        <v>122</v>
      </c>
      <c r="C75" s="20">
        <f t="shared" si="11"/>
        <v>0</v>
      </c>
      <c r="D75" s="20">
        <f t="shared" si="11"/>
        <v>0</v>
      </c>
      <c r="E75" s="20">
        <f t="shared" si="11"/>
        <v>0</v>
      </c>
      <c r="F75" s="20">
        <f t="shared" si="16"/>
        <v>0</v>
      </c>
      <c r="G75" s="20">
        <f t="shared" si="16"/>
        <v>0</v>
      </c>
      <c r="H75" s="20">
        <f t="shared" si="16"/>
        <v>0</v>
      </c>
      <c r="I75" s="20">
        <f t="shared" si="16"/>
        <v>0</v>
      </c>
      <c r="J75" s="20">
        <f t="shared" si="16"/>
        <v>0</v>
      </c>
      <c r="K75" s="20">
        <f t="shared" si="16"/>
        <v>0</v>
      </c>
      <c r="L75" s="20">
        <f t="shared" si="16"/>
        <v>0</v>
      </c>
      <c r="M75" s="20">
        <f t="shared" si="16"/>
        <v>0</v>
      </c>
      <c r="N75" s="20">
        <f t="shared" si="16"/>
        <v>0</v>
      </c>
      <c r="O75" s="21">
        <f t="shared" si="13"/>
        <v>0</v>
      </c>
      <c r="P75" s="36"/>
    </row>
    <row r="76" spans="1:16" ht="12.75">
      <c r="A76" s="17"/>
      <c r="B76" s="16" t="s">
        <v>123</v>
      </c>
      <c r="C76" s="20">
        <f t="shared" si="11"/>
        <v>0</v>
      </c>
      <c r="D76" s="20">
        <f t="shared" si="11"/>
        <v>0</v>
      </c>
      <c r="E76" s="20">
        <f t="shared" si="11"/>
        <v>0</v>
      </c>
      <c r="F76" s="20">
        <f t="shared" si="16"/>
        <v>0</v>
      </c>
      <c r="G76" s="20">
        <f t="shared" si="16"/>
        <v>0</v>
      </c>
      <c r="H76" s="20">
        <f t="shared" si="16"/>
        <v>0</v>
      </c>
      <c r="I76" s="20">
        <f t="shared" si="16"/>
        <v>0</v>
      </c>
      <c r="J76" s="20">
        <f t="shared" si="16"/>
        <v>0</v>
      </c>
      <c r="K76" s="20">
        <f t="shared" si="16"/>
        <v>0</v>
      </c>
      <c r="L76" s="20">
        <f t="shared" si="16"/>
        <v>0</v>
      </c>
      <c r="M76" s="20">
        <f t="shared" si="16"/>
        <v>0</v>
      </c>
      <c r="N76" s="20">
        <f t="shared" si="16"/>
        <v>0</v>
      </c>
      <c r="O76" s="21">
        <f t="shared" si="13"/>
        <v>0</v>
      </c>
      <c r="P76" s="36"/>
    </row>
    <row r="77" spans="1:16" ht="12.75">
      <c r="A77" s="17"/>
      <c r="B77" s="16" t="s">
        <v>124</v>
      </c>
      <c r="C77" s="20">
        <f t="shared" si="11"/>
        <v>0</v>
      </c>
      <c r="D77" s="20">
        <f t="shared" si="11"/>
        <v>0</v>
      </c>
      <c r="E77" s="20">
        <f t="shared" si="11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  <c r="I77" s="20">
        <f t="shared" si="16"/>
        <v>0</v>
      </c>
      <c r="J77" s="20">
        <f t="shared" si="16"/>
        <v>0</v>
      </c>
      <c r="K77" s="20">
        <f t="shared" si="16"/>
        <v>0</v>
      </c>
      <c r="L77" s="20">
        <f t="shared" si="16"/>
        <v>0</v>
      </c>
      <c r="M77" s="20">
        <f t="shared" si="16"/>
        <v>0</v>
      </c>
      <c r="N77" s="20">
        <f t="shared" si="16"/>
        <v>0</v>
      </c>
      <c r="O77" s="21">
        <f t="shared" si="13"/>
        <v>0</v>
      </c>
      <c r="P77" s="36"/>
    </row>
    <row r="78" spans="1:16" ht="12.75">
      <c r="A78" s="17"/>
      <c r="B78" s="16" t="s">
        <v>125</v>
      </c>
      <c r="C78" s="20">
        <f t="shared" si="11"/>
        <v>0</v>
      </c>
      <c r="D78" s="20">
        <f t="shared" si="11"/>
        <v>0</v>
      </c>
      <c r="E78" s="20">
        <f t="shared" si="11"/>
        <v>0</v>
      </c>
      <c r="F78" s="20">
        <f t="shared" si="16"/>
        <v>0</v>
      </c>
      <c r="G78" s="20">
        <f t="shared" si="16"/>
        <v>0</v>
      </c>
      <c r="H78" s="20">
        <f t="shared" si="16"/>
        <v>0</v>
      </c>
      <c r="I78" s="20">
        <f t="shared" si="16"/>
        <v>0</v>
      </c>
      <c r="J78" s="20">
        <f t="shared" si="16"/>
        <v>0</v>
      </c>
      <c r="K78" s="20">
        <f t="shared" si="16"/>
        <v>0</v>
      </c>
      <c r="L78" s="20">
        <f t="shared" si="16"/>
        <v>0</v>
      </c>
      <c r="M78" s="20">
        <f t="shared" si="16"/>
        <v>0</v>
      </c>
      <c r="N78" s="20">
        <f t="shared" si="16"/>
        <v>0</v>
      </c>
      <c r="O78" s="21">
        <f t="shared" si="13"/>
        <v>0</v>
      </c>
      <c r="P78" s="36"/>
    </row>
    <row r="79" spans="1:16" ht="12.75">
      <c r="A79" s="17"/>
      <c r="B79" s="16" t="s">
        <v>126</v>
      </c>
      <c r="C79" s="20">
        <f t="shared" si="11"/>
        <v>0</v>
      </c>
      <c r="D79" s="20">
        <f t="shared" si="11"/>
        <v>0</v>
      </c>
      <c r="E79" s="20">
        <f t="shared" si="11"/>
        <v>0</v>
      </c>
      <c r="F79" s="20">
        <f t="shared" si="16"/>
        <v>0</v>
      </c>
      <c r="G79" s="20">
        <f t="shared" si="16"/>
        <v>0</v>
      </c>
      <c r="H79" s="20">
        <f t="shared" si="16"/>
        <v>0</v>
      </c>
      <c r="I79" s="20">
        <f t="shared" si="16"/>
        <v>0</v>
      </c>
      <c r="J79" s="20">
        <f t="shared" si="16"/>
        <v>0</v>
      </c>
      <c r="K79" s="20">
        <f t="shared" si="16"/>
        <v>0</v>
      </c>
      <c r="L79" s="20">
        <f t="shared" si="16"/>
        <v>0</v>
      </c>
      <c r="M79" s="20">
        <f t="shared" si="16"/>
        <v>0</v>
      </c>
      <c r="N79" s="20">
        <f t="shared" si="16"/>
        <v>0</v>
      </c>
      <c r="O79" s="21">
        <f t="shared" si="13"/>
        <v>0</v>
      </c>
      <c r="P79" s="36"/>
    </row>
    <row r="80" spans="1:16" ht="12.75">
      <c r="A80" s="17"/>
      <c r="B80" s="16" t="s">
        <v>127</v>
      </c>
      <c r="C80" s="20">
        <f t="shared" si="11"/>
        <v>0</v>
      </c>
      <c r="D80" s="20">
        <f t="shared" si="11"/>
        <v>0</v>
      </c>
      <c r="E80" s="20">
        <f t="shared" si="11"/>
        <v>0</v>
      </c>
      <c r="F80" s="20">
        <f t="shared" si="16"/>
        <v>0</v>
      </c>
      <c r="G80" s="20">
        <f t="shared" si="16"/>
        <v>0</v>
      </c>
      <c r="H80" s="20">
        <f t="shared" si="16"/>
        <v>0</v>
      </c>
      <c r="I80" s="20">
        <f t="shared" si="16"/>
        <v>0</v>
      </c>
      <c r="J80" s="20">
        <f t="shared" si="16"/>
        <v>0</v>
      </c>
      <c r="K80" s="20">
        <f t="shared" si="16"/>
        <v>0</v>
      </c>
      <c r="L80" s="20">
        <f t="shared" si="16"/>
        <v>0</v>
      </c>
      <c r="M80" s="20">
        <f t="shared" si="16"/>
        <v>0</v>
      </c>
      <c r="N80" s="20">
        <f t="shared" si="16"/>
        <v>0</v>
      </c>
      <c r="O80" s="21">
        <f t="shared" si="13"/>
        <v>0</v>
      </c>
      <c r="P80" s="36"/>
    </row>
    <row r="81" spans="1:16" ht="12.75">
      <c r="A81" s="17"/>
      <c r="B81" s="16" t="s">
        <v>128</v>
      </c>
      <c r="C81" s="20">
        <f t="shared" si="11"/>
        <v>0</v>
      </c>
      <c r="D81" s="20">
        <f t="shared" si="11"/>
        <v>0</v>
      </c>
      <c r="E81" s="20">
        <f t="shared" si="11"/>
        <v>0</v>
      </c>
      <c r="F81" s="20">
        <f t="shared" si="16"/>
        <v>0</v>
      </c>
      <c r="G81" s="20">
        <f t="shared" si="16"/>
        <v>0</v>
      </c>
      <c r="H81" s="20">
        <f t="shared" si="16"/>
        <v>0</v>
      </c>
      <c r="I81" s="20">
        <f t="shared" si="16"/>
        <v>0</v>
      </c>
      <c r="J81" s="20">
        <f t="shared" si="16"/>
        <v>0</v>
      </c>
      <c r="K81" s="20">
        <f t="shared" si="16"/>
        <v>0</v>
      </c>
      <c r="L81" s="20">
        <f t="shared" si="16"/>
        <v>0</v>
      </c>
      <c r="M81" s="20">
        <f t="shared" si="16"/>
        <v>0</v>
      </c>
      <c r="N81" s="20">
        <f t="shared" si="16"/>
        <v>0</v>
      </c>
      <c r="O81" s="21">
        <f t="shared" si="13"/>
        <v>0</v>
      </c>
      <c r="P81" s="36"/>
    </row>
    <row r="82" spans="1:16" ht="12.75">
      <c r="A82" s="17"/>
      <c r="B82" s="16" t="s">
        <v>129</v>
      </c>
      <c r="C82" s="20">
        <f t="shared" si="11"/>
        <v>0</v>
      </c>
      <c r="D82" s="20">
        <f t="shared" si="11"/>
        <v>0</v>
      </c>
      <c r="E82" s="20">
        <f t="shared" si="11"/>
        <v>0</v>
      </c>
      <c r="F82" s="20">
        <f t="shared" si="16"/>
        <v>0</v>
      </c>
      <c r="G82" s="20">
        <f t="shared" si="16"/>
        <v>0</v>
      </c>
      <c r="H82" s="20">
        <f t="shared" si="16"/>
        <v>0</v>
      </c>
      <c r="I82" s="20">
        <f t="shared" si="16"/>
        <v>0</v>
      </c>
      <c r="J82" s="20">
        <f t="shared" si="16"/>
        <v>0</v>
      </c>
      <c r="K82" s="20">
        <f t="shared" si="16"/>
        <v>0</v>
      </c>
      <c r="L82" s="20">
        <f t="shared" si="16"/>
        <v>0</v>
      </c>
      <c r="M82" s="20">
        <f t="shared" si="16"/>
        <v>0</v>
      </c>
      <c r="N82" s="20">
        <f t="shared" si="16"/>
        <v>0</v>
      </c>
      <c r="O82" s="21">
        <f t="shared" si="13"/>
        <v>0</v>
      </c>
      <c r="P82" s="36"/>
    </row>
    <row r="83" spans="1:16" ht="12.75">
      <c r="A83" s="17"/>
      <c r="B83" s="16" t="s">
        <v>130</v>
      </c>
      <c r="C83" s="20">
        <f t="shared" si="11"/>
        <v>0</v>
      </c>
      <c r="D83" s="20">
        <f t="shared" si="11"/>
        <v>0</v>
      </c>
      <c r="E83" s="20">
        <f t="shared" si="11"/>
        <v>0</v>
      </c>
      <c r="F83" s="20">
        <f t="shared" si="16"/>
        <v>0</v>
      </c>
      <c r="G83" s="20">
        <f t="shared" si="16"/>
        <v>0</v>
      </c>
      <c r="H83" s="20">
        <f t="shared" si="16"/>
        <v>0</v>
      </c>
      <c r="I83" s="20">
        <f t="shared" si="16"/>
        <v>0</v>
      </c>
      <c r="J83" s="20">
        <f t="shared" si="16"/>
        <v>0</v>
      </c>
      <c r="K83" s="20">
        <f t="shared" si="16"/>
        <v>0</v>
      </c>
      <c r="L83" s="20">
        <f t="shared" si="16"/>
        <v>0</v>
      </c>
      <c r="M83" s="20">
        <f t="shared" si="16"/>
        <v>0</v>
      </c>
      <c r="N83" s="20">
        <f t="shared" si="16"/>
        <v>0</v>
      </c>
      <c r="O83" s="21">
        <f t="shared" si="13"/>
        <v>0</v>
      </c>
      <c r="P83" s="36"/>
    </row>
    <row r="84" spans="1:16" ht="12.75">
      <c r="A84" s="17"/>
      <c r="B84" s="16" t="s">
        <v>131</v>
      </c>
      <c r="C84" s="20">
        <f t="shared" si="11"/>
        <v>0</v>
      </c>
      <c r="D84" s="20">
        <f t="shared" si="11"/>
        <v>0</v>
      </c>
      <c r="E84" s="20">
        <f t="shared" si="11"/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  <c r="J84" s="20">
        <f t="shared" si="16"/>
        <v>0</v>
      </c>
      <c r="K84" s="20">
        <f t="shared" si="16"/>
        <v>0</v>
      </c>
      <c r="L84" s="20">
        <f t="shared" si="16"/>
        <v>0</v>
      </c>
      <c r="M84" s="20">
        <f t="shared" si="16"/>
        <v>0</v>
      </c>
      <c r="N84" s="20">
        <f t="shared" si="16"/>
        <v>0</v>
      </c>
      <c r="O84" s="21">
        <f t="shared" si="13"/>
        <v>0</v>
      </c>
      <c r="P84" s="36"/>
    </row>
    <row r="85" spans="1:16" ht="12.75">
      <c r="A85" s="17"/>
      <c r="B85" s="16" t="s">
        <v>132</v>
      </c>
      <c r="C85" s="20">
        <f t="shared" si="11"/>
        <v>0</v>
      </c>
      <c r="D85" s="20">
        <f t="shared" si="11"/>
        <v>0</v>
      </c>
      <c r="E85" s="20">
        <f t="shared" si="11"/>
        <v>0</v>
      </c>
      <c r="F85" s="20">
        <f t="shared" si="16"/>
        <v>0</v>
      </c>
      <c r="G85" s="20">
        <f t="shared" si="16"/>
        <v>0</v>
      </c>
      <c r="H85" s="20">
        <f t="shared" si="16"/>
        <v>0</v>
      </c>
      <c r="I85" s="20">
        <f t="shared" si="16"/>
        <v>0</v>
      </c>
      <c r="J85" s="20">
        <f t="shared" si="16"/>
        <v>0</v>
      </c>
      <c r="K85" s="20">
        <f t="shared" si="16"/>
        <v>0</v>
      </c>
      <c r="L85" s="20">
        <f t="shared" si="16"/>
        <v>0</v>
      </c>
      <c r="M85" s="20">
        <f t="shared" si="16"/>
        <v>0</v>
      </c>
      <c r="N85" s="20">
        <f t="shared" si="16"/>
        <v>0</v>
      </c>
      <c r="O85" s="21">
        <f t="shared" si="13"/>
        <v>0</v>
      </c>
      <c r="P85" s="36"/>
    </row>
    <row r="86" spans="1:16" ht="12.75">
      <c r="A86" s="17"/>
      <c r="B86" s="16" t="s">
        <v>133</v>
      </c>
      <c r="C86" s="20">
        <f t="shared" si="11"/>
        <v>0</v>
      </c>
      <c r="D86" s="20">
        <f t="shared" si="11"/>
        <v>0</v>
      </c>
      <c r="E86" s="20">
        <f t="shared" si="11"/>
        <v>0</v>
      </c>
      <c r="F86" s="20">
        <f t="shared" si="16"/>
        <v>0</v>
      </c>
      <c r="G86" s="20">
        <f t="shared" si="16"/>
        <v>0</v>
      </c>
      <c r="H86" s="20">
        <f t="shared" si="16"/>
        <v>0</v>
      </c>
      <c r="I86" s="20">
        <f t="shared" si="16"/>
        <v>0</v>
      </c>
      <c r="J86" s="20">
        <f t="shared" si="16"/>
        <v>0</v>
      </c>
      <c r="K86" s="20">
        <f t="shared" si="16"/>
        <v>0</v>
      </c>
      <c r="L86" s="20">
        <f t="shared" si="16"/>
        <v>0</v>
      </c>
      <c r="M86" s="20">
        <f t="shared" si="16"/>
        <v>0</v>
      </c>
      <c r="N86" s="20">
        <f t="shared" si="16"/>
        <v>0</v>
      </c>
      <c r="O86" s="21">
        <f t="shared" si="13"/>
        <v>0</v>
      </c>
      <c r="P86" s="36"/>
    </row>
    <row r="87" spans="1:16" ht="12.75">
      <c r="A87" s="17"/>
      <c r="B87" s="16" t="s">
        <v>134</v>
      </c>
      <c r="C87" s="20">
        <f t="shared" si="11"/>
        <v>0</v>
      </c>
      <c r="D87" s="20">
        <f t="shared" si="11"/>
        <v>0</v>
      </c>
      <c r="E87" s="20">
        <f t="shared" si="11"/>
        <v>0</v>
      </c>
      <c r="F87" s="20">
        <f t="shared" si="16"/>
        <v>0</v>
      </c>
      <c r="G87" s="20">
        <f t="shared" si="16"/>
        <v>0</v>
      </c>
      <c r="H87" s="20">
        <f t="shared" si="16"/>
        <v>0</v>
      </c>
      <c r="I87" s="20">
        <f aca="true" t="shared" si="17" ref="D87:N94">$P87/12</f>
        <v>0</v>
      </c>
      <c r="J87" s="20">
        <f t="shared" si="17"/>
        <v>0</v>
      </c>
      <c r="K87" s="20">
        <f t="shared" si="17"/>
        <v>0</v>
      </c>
      <c r="L87" s="20">
        <f t="shared" si="17"/>
        <v>0</v>
      </c>
      <c r="M87" s="20">
        <f t="shared" si="17"/>
        <v>0</v>
      </c>
      <c r="N87" s="20">
        <f t="shared" si="17"/>
        <v>0</v>
      </c>
      <c r="O87" s="21">
        <f t="shared" si="13"/>
        <v>0</v>
      </c>
      <c r="P87" s="36"/>
    </row>
    <row r="88" spans="1:16" ht="12.75">
      <c r="A88" s="17"/>
      <c r="B88" s="16" t="s">
        <v>135</v>
      </c>
      <c r="C88" s="20">
        <f t="shared" si="11"/>
        <v>0</v>
      </c>
      <c r="D88" s="20">
        <f t="shared" si="17"/>
        <v>0</v>
      </c>
      <c r="E88" s="20">
        <f t="shared" si="17"/>
        <v>0</v>
      </c>
      <c r="F88" s="20">
        <f t="shared" si="17"/>
        <v>0</v>
      </c>
      <c r="G88" s="20">
        <f t="shared" si="17"/>
        <v>0</v>
      </c>
      <c r="H88" s="20">
        <f t="shared" si="17"/>
        <v>0</v>
      </c>
      <c r="I88" s="20">
        <f t="shared" si="17"/>
        <v>0</v>
      </c>
      <c r="J88" s="20">
        <f t="shared" si="17"/>
        <v>0</v>
      </c>
      <c r="K88" s="20">
        <f t="shared" si="17"/>
        <v>0</v>
      </c>
      <c r="L88" s="20">
        <f t="shared" si="17"/>
        <v>0</v>
      </c>
      <c r="M88" s="20">
        <f t="shared" si="17"/>
        <v>0</v>
      </c>
      <c r="N88" s="20">
        <f t="shared" si="17"/>
        <v>0</v>
      </c>
      <c r="O88" s="21">
        <f t="shared" si="13"/>
        <v>0</v>
      </c>
      <c r="P88" s="36"/>
    </row>
    <row r="89" spans="1:16" ht="12.75">
      <c r="A89" s="17"/>
      <c r="B89" s="16" t="s">
        <v>136</v>
      </c>
      <c r="C89" s="20">
        <f t="shared" si="11"/>
        <v>0</v>
      </c>
      <c r="D89" s="20">
        <f t="shared" si="17"/>
        <v>0</v>
      </c>
      <c r="E89" s="20">
        <f t="shared" si="17"/>
        <v>0</v>
      </c>
      <c r="F89" s="20">
        <f t="shared" si="17"/>
        <v>0</v>
      </c>
      <c r="G89" s="20">
        <f t="shared" si="17"/>
        <v>0</v>
      </c>
      <c r="H89" s="20">
        <f t="shared" si="17"/>
        <v>0</v>
      </c>
      <c r="I89" s="20">
        <f t="shared" si="17"/>
        <v>0</v>
      </c>
      <c r="J89" s="20">
        <f t="shared" si="17"/>
        <v>0</v>
      </c>
      <c r="K89" s="20">
        <f t="shared" si="17"/>
        <v>0</v>
      </c>
      <c r="L89" s="20">
        <f t="shared" si="17"/>
        <v>0</v>
      </c>
      <c r="M89" s="20">
        <f t="shared" si="17"/>
        <v>0</v>
      </c>
      <c r="N89" s="20">
        <f t="shared" si="17"/>
        <v>0</v>
      </c>
      <c r="O89" s="21">
        <f t="shared" si="13"/>
        <v>0</v>
      </c>
      <c r="P89" s="36"/>
    </row>
    <row r="90" spans="1:16" ht="12.75">
      <c r="A90" s="17"/>
      <c r="B90" s="16" t="s">
        <v>137</v>
      </c>
      <c r="C90" s="20">
        <f t="shared" si="11"/>
        <v>0</v>
      </c>
      <c r="D90" s="20">
        <f t="shared" si="17"/>
        <v>0</v>
      </c>
      <c r="E90" s="20">
        <f t="shared" si="17"/>
        <v>0</v>
      </c>
      <c r="F90" s="20">
        <f t="shared" si="17"/>
        <v>0</v>
      </c>
      <c r="G90" s="20">
        <f t="shared" si="17"/>
        <v>0</v>
      </c>
      <c r="H90" s="20">
        <f t="shared" si="17"/>
        <v>0</v>
      </c>
      <c r="I90" s="20">
        <f t="shared" si="17"/>
        <v>0</v>
      </c>
      <c r="J90" s="20">
        <f t="shared" si="17"/>
        <v>0</v>
      </c>
      <c r="K90" s="20">
        <f t="shared" si="17"/>
        <v>0</v>
      </c>
      <c r="L90" s="20">
        <f t="shared" si="17"/>
        <v>0</v>
      </c>
      <c r="M90" s="20">
        <f t="shared" si="17"/>
        <v>0</v>
      </c>
      <c r="N90" s="20">
        <f t="shared" si="17"/>
        <v>0</v>
      </c>
      <c r="O90" s="21">
        <f t="shared" si="13"/>
        <v>0</v>
      </c>
      <c r="P90" s="36"/>
    </row>
    <row r="91" spans="1:16" ht="12.75">
      <c r="A91" s="17"/>
      <c r="B91" s="16" t="s">
        <v>138</v>
      </c>
      <c r="C91" s="20">
        <f t="shared" si="11"/>
        <v>0</v>
      </c>
      <c r="D91" s="20">
        <f t="shared" si="17"/>
        <v>0</v>
      </c>
      <c r="E91" s="20">
        <f t="shared" si="17"/>
        <v>0</v>
      </c>
      <c r="F91" s="20">
        <f t="shared" si="17"/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0">
        <f t="shared" si="17"/>
        <v>0</v>
      </c>
      <c r="L91" s="20">
        <f t="shared" si="17"/>
        <v>0</v>
      </c>
      <c r="M91" s="20">
        <f t="shared" si="17"/>
        <v>0</v>
      </c>
      <c r="N91" s="20">
        <f t="shared" si="17"/>
        <v>0</v>
      </c>
      <c r="O91" s="21">
        <f t="shared" si="13"/>
        <v>0</v>
      </c>
      <c r="P91" s="36"/>
    </row>
    <row r="92" spans="1:16" ht="12.75">
      <c r="A92" s="17"/>
      <c r="B92" s="16" t="s">
        <v>139</v>
      </c>
      <c r="C92" s="20">
        <f t="shared" si="11"/>
        <v>0</v>
      </c>
      <c r="D92" s="20">
        <f t="shared" si="17"/>
        <v>0</v>
      </c>
      <c r="E92" s="20">
        <f t="shared" si="17"/>
        <v>0</v>
      </c>
      <c r="F92" s="20">
        <f t="shared" si="17"/>
        <v>0</v>
      </c>
      <c r="G92" s="20">
        <f t="shared" si="17"/>
        <v>0</v>
      </c>
      <c r="H92" s="20">
        <f t="shared" si="17"/>
        <v>0</v>
      </c>
      <c r="I92" s="20">
        <f t="shared" si="17"/>
        <v>0</v>
      </c>
      <c r="J92" s="20">
        <f t="shared" si="17"/>
        <v>0</v>
      </c>
      <c r="K92" s="20">
        <f t="shared" si="17"/>
        <v>0</v>
      </c>
      <c r="L92" s="20">
        <f t="shared" si="17"/>
        <v>0</v>
      </c>
      <c r="M92" s="20">
        <f t="shared" si="17"/>
        <v>0</v>
      </c>
      <c r="N92" s="20">
        <f t="shared" si="17"/>
        <v>0</v>
      </c>
      <c r="O92" s="21">
        <f t="shared" si="13"/>
        <v>0</v>
      </c>
      <c r="P92" s="36"/>
    </row>
    <row r="93" spans="1:16" ht="12.75">
      <c r="A93" s="17"/>
      <c r="B93" s="16" t="s">
        <v>140</v>
      </c>
      <c r="C93" s="20">
        <f t="shared" si="11"/>
        <v>0</v>
      </c>
      <c r="D93" s="20">
        <f t="shared" si="17"/>
        <v>0</v>
      </c>
      <c r="E93" s="20">
        <f t="shared" si="17"/>
        <v>0</v>
      </c>
      <c r="F93" s="20">
        <f t="shared" si="17"/>
        <v>0</v>
      </c>
      <c r="G93" s="20">
        <f t="shared" si="17"/>
        <v>0</v>
      </c>
      <c r="H93" s="20">
        <f t="shared" si="17"/>
        <v>0</v>
      </c>
      <c r="I93" s="20">
        <f t="shared" si="17"/>
        <v>0</v>
      </c>
      <c r="J93" s="20">
        <f t="shared" si="17"/>
        <v>0</v>
      </c>
      <c r="K93" s="20">
        <f t="shared" si="17"/>
        <v>0</v>
      </c>
      <c r="L93" s="20">
        <f t="shared" si="17"/>
        <v>0</v>
      </c>
      <c r="M93" s="20">
        <f t="shared" si="17"/>
        <v>0</v>
      </c>
      <c r="N93" s="20">
        <f t="shared" si="17"/>
        <v>0</v>
      </c>
      <c r="O93" s="21">
        <f t="shared" si="13"/>
        <v>0</v>
      </c>
      <c r="P93" s="36"/>
    </row>
    <row r="94" spans="1:16" ht="12.75">
      <c r="A94" s="17"/>
      <c r="B94" s="16" t="s">
        <v>141</v>
      </c>
      <c r="C94" s="20">
        <f t="shared" si="11"/>
        <v>0</v>
      </c>
      <c r="D94" s="20">
        <f t="shared" si="17"/>
        <v>0</v>
      </c>
      <c r="E94" s="20">
        <f t="shared" si="17"/>
        <v>0</v>
      </c>
      <c r="F94" s="20">
        <f t="shared" si="17"/>
        <v>0</v>
      </c>
      <c r="G94" s="20">
        <f t="shared" si="17"/>
        <v>0</v>
      </c>
      <c r="H94" s="20">
        <f t="shared" si="17"/>
        <v>0</v>
      </c>
      <c r="I94" s="20">
        <f t="shared" si="17"/>
        <v>0</v>
      </c>
      <c r="J94" s="20">
        <f t="shared" si="17"/>
        <v>0</v>
      </c>
      <c r="K94" s="20">
        <f t="shared" si="17"/>
        <v>0</v>
      </c>
      <c r="L94" s="20">
        <f t="shared" si="17"/>
        <v>0</v>
      </c>
      <c r="M94" s="20">
        <f t="shared" si="17"/>
        <v>0</v>
      </c>
      <c r="N94" s="20">
        <f t="shared" si="17"/>
        <v>0</v>
      </c>
      <c r="O94" s="21">
        <f t="shared" si="13"/>
        <v>0</v>
      </c>
      <c r="P94" s="36"/>
    </row>
    <row r="95" spans="1:16" ht="12.75">
      <c r="A95" s="17"/>
      <c r="B95" s="16" t="s">
        <v>142</v>
      </c>
      <c r="C95" s="20">
        <f t="shared" si="11"/>
        <v>0</v>
      </c>
      <c r="D95" s="20">
        <f aca="true" t="shared" si="18" ref="D95:N103">$P95/12</f>
        <v>0</v>
      </c>
      <c r="E95" s="20">
        <f t="shared" si="18"/>
        <v>0</v>
      </c>
      <c r="F95" s="20">
        <f t="shared" si="18"/>
        <v>0</v>
      </c>
      <c r="G95" s="20">
        <f t="shared" si="18"/>
        <v>0</v>
      </c>
      <c r="H95" s="20">
        <f t="shared" si="18"/>
        <v>0</v>
      </c>
      <c r="I95" s="20">
        <f t="shared" si="18"/>
        <v>0</v>
      </c>
      <c r="J95" s="20">
        <f t="shared" si="18"/>
        <v>0</v>
      </c>
      <c r="K95" s="20">
        <f t="shared" si="18"/>
        <v>0</v>
      </c>
      <c r="L95" s="20">
        <f t="shared" si="18"/>
        <v>0</v>
      </c>
      <c r="M95" s="20">
        <f t="shared" si="18"/>
        <v>0</v>
      </c>
      <c r="N95" s="20">
        <f t="shared" si="18"/>
        <v>0</v>
      </c>
      <c r="O95" s="21">
        <f aca="true" t="shared" si="19" ref="O95:O118">SUM(C95:N95)</f>
        <v>0</v>
      </c>
      <c r="P95" s="36"/>
    </row>
    <row r="96" spans="1:16" ht="12.75">
      <c r="A96" s="17"/>
      <c r="B96" s="16" t="s">
        <v>143</v>
      </c>
      <c r="C96" s="20">
        <f t="shared" si="11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20">
        <f t="shared" si="18"/>
        <v>0</v>
      </c>
      <c r="O96" s="21">
        <f t="shared" si="19"/>
        <v>0</v>
      </c>
      <c r="P96" s="36"/>
    </row>
    <row r="97" spans="1:16" ht="12.75">
      <c r="A97" s="17"/>
      <c r="B97" s="16" t="s">
        <v>90</v>
      </c>
      <c r="C97" s="20">
        <f t="shared" si="11"/>
        <v>0</v>
      </c>
      <c r="D97" s="20">
        <f t="shared" si="18"/>
        <v>0</v>
      </c>
      <c r="E97" s="20">
        <f t="shared" si="18"/>
        <v>0</v>
      </c>
      <c r="F97" s="20">
        <f t="shared" si="18"/>
        <v>0</v>
      </c>
      <c r="G97" s="20">
        <f t="shared" si="18"/>
        <v>0</v>
      </c>
      <c r="H97" s="20">
        <f t="shared" si="18"/>
        <v>0</v>
      </c>
      <c r="I97" s="20">
        <f t="shared" si="18"/>
        <v>0</v>
      </c>
      <c r="J97" s="20">
        <f t="shared" si="18"/>
        <v>0</v>
      </c>
      <c r="K97" s="20">
        <f t="shared" si="18"/>
        <v>0</v>
      </c>
      <c r="L97" s="20">
        <f t="shared" si="18"/>
        <v>0</v>
      </c>
      <c r="M97" s="20">
        <f t="shared" si="18"/>
        <v>0</v>
      </c>
      <c r="N97" s="20">
        <f t="shared" si="18"/>
        <v>0</v>
      </c>
      <c r="O97" s="21">
        <f t="shared" si="19"/>
        <v>0</v>
      </c>
      <c r="P97" s="36"/>
    </row>
    <row r="98" spans="1:16" ht="12.75">
      <c r="A98" s="17"/>
      <c r="B98" s="16" t="s">
        <v>144</v>
      </c>
      <c r="C98" s="20">
        <f t="shared" si="11"/>
        <v>0</v>
      </c>
      <c r="D98" s="20">
        <f t="shared" si="18"/>
        <v>0</v>
      </c>
      <c r="E98" s="20">
        <f t="shared" si="18"/>
        <v>0</v>
      </c>
      <c r="F98" s="20">
        <f t="shared" si="18"/>
        <v>0</v>
      </c>
      <c r="G98" s="20">
        <f t="shared" si="18"/>
        <v>0</v>
      </c>
      <c r="H98" s="20">
        <f t="shared" si="18"/>
        <v>0</v>
      </c>
      <c r="I98" s="20">
        <f t="shared" si="18"/>
        <v>0</v>
      </c>
      <c r="J98" s="20">
        <f t="shared" si="18"/>
        <v>0</v>
      </c>
      <c r="K98" s="20">
        <f t="shared" si="18"/>
        <v>0</v>
      </c>
      <c r="L98" s="20">
        <f t="shared" si="18"/>
        <v>0</v>
      </c>
      <c r="M98" s="20">
        <f t="shared" si="18"/>
        <v>0</v>
      </c>
      <c r="N98" s="20">
        <f t="shared" si="18"/>
        <v>0</v>
      </c>
      <c r="O98" s="21">
        <f t="shared" si="19"/>
        <v>0</v>
      </c>
      <c r="P98" s="36"/>
    </row>
    <row r="99" spans="1:16" ht="12.75">
      <c r="A99" s="17"/>
      <c r="B99" s="16" t="s">
        <v>145</v>
      </c>
      <c r="C99" s="20">
        <f t="shared" si="11"/>
        <v>0</v>
      </c>
      <c r="D99" s="20">
        <f t="shared" si="18"/>
        <v>0</v>
      </c>
      <c r="E99" s="20">
        <f t="shared" si="18"/>
        <v>0</v>
      </c>
      <c r="F99" s="20">
        <f t="shared" si="18"/>
        <v>0</v>
      </c>
      <c r="G99" s="20">
        <f t="shared" si="18"/>
        <v>0</v>
      </c>
      <c r="H99" s="20">
        <f t="shared" si="18"/>
        <v>0</v>
      </c>
      <c r="I99" s="20">
        <f t="shared" si="18"/>
        <v>0</v>
      </c>
      <c r="J99" s="20">
        <f t="shared" si="18"/>
        <v>0</v>
      </c>
      <c r="K99" s="20">
        <f t="shared" si="18"/>
        <v>0</v>
      </c>
      <c r="L99" s="20">
        <f t="shared" si="18"/>
        <v>0</v>
      </c>
      <c r="M99" s="20">
        <f t="shared" si="18"/>
        <v>0</v>
      </c>
      <c r="N99" s="20">
        <f t="shared" si="18"/>
        <v>0</v>
      </c>
      <c r="O99" s="21">
        <f t="shared" si="19"/>
        <v>0</v>
      </c>
      <c r="P99" s="36"/>
    </row>
    <row r="100" spans="1:16" ht="12.75">
      <c r="A100" s="17"/>
      <c r="B100" s="16" t="s">
        <v>146</v>
      </c>
      <c r="C100" s="20">
        <f t="shared" si="11"/>
        <v>0</v>
      </c>
      <c r="D100" s="20">
        <f t="shared" si="18"/>
        <v>0</v>
      </c>
      <c r="E100" s="20">
        <f t="shared" si="18"/>
        <v>0</v>
      </c>
      <c r="F100" s="20">
        <f t="shared" si="18"/>
        <v>0</v>
      </c>
      <c r="G100" s="20">
        <f t="shared" si="18"/>
        <v>0</v>
      </c>
      <c r="H100" s="20">
        <f t="shared" si="18"/>
        <v>0</v>
      </c>
      <c r="I100" s="20">
        <f t="shared" si="18"/>
        <v>0</v>
      </c>
      <c r="J100" s="20">
        <f t="shared" si="18"/>
        <v>0</v>
      </c>
      <c r="K100" s="20">
        <f t="shared" si="18"/>
        <v>0</v>
      </c>
      <c r="L100" s="20">
        <f t="shared" si="18"/>
        <v>0</v>
      </c>
      <c r="M100" s="20">
        <f t="shared" si="18"/>
        <v>0</v>
      </c>
      <c r="N100" s="20">
        <f t="shared" si="18"/>
        <v>0</v>
      </c>
      <c r="O100" s="21">
        <f t="shared" si="19"/>
        <v>0</v>
      </c>
      <c r="P100" s="36"/>
    </row>
    <row r="101" spans="1:16" ht="12.75">
      <c r="A101" s="17"/>
      <c r="B101" s="16" t="s">
        <v>147</v>
      </c>
      <c r="C101" s="20">
        <f t="shared" si="11"/>
        <v>0</v>
      </c>
      <c r="D101" s="20">
        <f t="shared" si="18"/>
        <v>0</v>
      </c>
      <c r="E101" s="20">
        <f t="shared" si="18"/>
        <v>0</v>
      </c>
      <c r="F101" s="20">
        <f t="shared" si="18"/>
        <v>0</v>
      </c>
      <c r="G101" s="20">
        <f t="shared" si="18"/>
        <v>0</v>
      </c>
      <c r="H101" s="20">
        <f t="shared" si="18"/>
        <v>0</v>
      </c>
      <c r="I101" s="20">
        <f t="shared" si="18"/>
        <v>0</v>
      </c>
      <c r="J101" s="20">
        <f t="shared" si="18"/>
        <v>0</v>
      </c>
      <c r="K101" s="20">
        <f t="shared" si="18"/>
        <v>0</v>
      </c>
      <c r="L101" s="20">
        <f t="shared" si="18"/>
        <v>0</v>
      </c>
      <c r="M101" s="20">
        <f t="shared" si="18"/>
        <v>0</v>
      </c>
      <c r="N101" s="20">
        <f t="shared" si="18"/>
        <v>0</v>
      </c>
      <c r="O101" s="21">
        <f t="shared" si="19"/>
        <v>0</v>
      </c>
      <c r="P101" s="36"/>
    </row>
    <row r="102" spans="1:16" ht="12.75">
      <c r="A102" s="17"/>
      <c r="B102" s="16" t="s">
        <v>148</v>
      </c>
      <c r="C102" s="20">
        <f t="shared" si="11"/>
        <v>0</v>
      </c>
      <c r="D102" s="20">
        <f t="shared" si="18"/>
        <v>0</v>
      </c>
      <c r="E102" s="20">
        <f t="shared" si="18"/>
        <v>0</v>
      </c>
      <c r="F102" s="20">
        <f t="shared" si="18"/>
        <v>0</v>
      </c>
      <c r="G102" s="20">
        <f t="shared" si="18"/>
        <v>0</v>
      </c>
      <c r="H102" s="20">
        <f t="shared" si="18"/>
        <v>0</v>
      </c>
      <c r="I102" s="20">
        <f t="shared" si="18"/>
        <v>0</v>
      </c>
      <c r="J102" s="20">
        <f t="shared" si="18"/>
        <v>0</v>
      </c>
      <c r="K102" s="20">
        <f t="shared" si="18"/>
        <v>0</v>
      </c>
      <c r="L102" s="20">
        <f t="shared" si="18"/>
        <v>0</v>
      </c>
      <c r="M102" s="20">
        <f t="shared" si="18"/>
        <v>0</v>
      </c>
      <c r="N102" s="20">
        <f t="shared" si="18"/>
        <v>0</v>
      </c>
      <c r="O102" s="21">
        <f t="shared" si="19"/>
        <v>0</v>
      </c>
      <c r="P102" s="36"/>
    </row>
    <row r="103" spans="1:16" ht="12.75">
      <c r="A103" s="19"/>
      <c r="B103" s="16" t="s">
        <v>149</v>
      </c>
      <c r="C103" s="20">
        <f t="shared" si="11"/>
        <v>0</v>
      </c>
      <c r="D103" s="20">
        <f t="shared" si="18"/>
        <v>0</v>
      </c>
      <c r="E103" s="20">
        <f t="shared" si="18"/>
        <v>0</v>
      </c>
      <c r="F103" s="20">
        <f t="shared" si="18"/>
        <v>0</v>
      </c>
      <c r="G103" s="20">
        <f t="shared" si="18"/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1">
        <f t="shared" si="19"/>
        <v>0</v>
      </c>
      <c r="P103" s="36"/>
    </row>
    <row r="104" spans="1:16" ht="12.75">
      <c r="A104" s="19"/>
      <c r="B104" s="16" t="s">
        <v>150</v>
      </c>
      <c r="C104" s="20">
        <f t="shared" si="11"/>
        <v>0</v>
      </c>
      <c r="D104" s="20">
        <f aca="true" t="shared" si="20" ref="D104:N117">$P104/12</f>
        <v>0</v>
      </c>
      <c r="E104" s="20">
        <f t="shared" si="20"/>
        <v>0</v>
      </c>
      <c r="F104" s="20">
        <f t="shared" si="20"/>
        <v>0</v>
      </c>
      <c r="G104" s="20">
        <f t="shared" si="20"/>
        <v>0</v>
      </c>
      <c r="H104" s="20">
        <f t="shared" si="20"/>
        <v>0</v>
      </c>
      <c r="I104" s="20">
        <f t="shared" si="20"/>
        <v>0</v>
      </c>
      <c r="J104" s="20">
        <f t="shared" si="20"/>
        <v>0</v>
      </c>
      <c r="K104" s="20">
        <f t="shared" si="20"/>
        <v>0</v>
      </c>
      <c r="L104" s="20">
        <f t="shared" si="20"/>
        <v>0</v>
      </c>
      <c r="M104" s="20">
        <f t="shared" si="20"/>
        <v>0</v>
      </c>
      <c r="N104" s="20">
        <f t="shared" si="20"/>
        <v>0</v>
      </c>
      <c r="O104" s="21">
        <f t="shared" si="19"/>
        <v>0</v>
      </c>
      <c r="P104" s="36"/>
    </row>
    <row r="105" spans="1:16" ht="12.75">
      <c r="A105" s="19"/>
      <c r="B105" s="16" t="s">
        <v>151</v>
      </c>
      <c r="C105" s="20">
        <f t="shared" si="11"/>
        <v>0</v>
      </c>
      <c r="D105" s="20">
        <f t="shared" si="20"/>
        <v>0</v>
      </c>
      <c r="E105" s="20">
        <f t="shared" si="20"/>
        <v>0</v>
      </c>
      <c r="F105" s="20">
        <f t="shared" si="20"/>
        <v>0</v>
      </c>
      <c r="G105" s="20">
        <f t="shared" si="20"/>
        <v>0</v>
      </c>
      <c r="H105" s="20">
        <f t="shared" si="20"/>
        <v>0</v>
      </c>
      <c r="I105" s="20">
        <f t="shared" si="20"/>
        <v>0</v>
      </c>
      <c r="J105" s="20">
        <f t="shared" si="20"/>
        <v>0</v>
      </c>
      <c r="K105" s="20">
        <f t="shared" si="20"/>
        <v>0</v>
      </c>
      <c r="L105" s="20">
        <f t="shared" si="20"/>
        <v>0</v>
      </c>
      <c r="M105" s="20">
        <f t="shared" si="20"/>
        <v>0</v>
      </c>
      <c r="N105" s="20">
        <f t="shared" si="20"/>
        <v>0</v>
      </c>
      <c r="O105" s="21">
        <f t="shared" si="19"/>
        <v>0</v>
      </c>
      <c r="P105" s="36"/>
    </row>
    <row r="106" spans="1:16" ht="12.75">
      <c r="A106" s="19"/>
      <c r="B106" s="16" t="s">
        <v>152</v>
      </c>
      <c r="C106" s="20">
        <f t="shared" si="11"/>
        <v>0</v>
      </c>
      <c r="D106" s="20">
        <f t="shared" si="20"/>
        <v>0</v>
      </c>
      <c r="E106" s="20">
        <f t="shared" si="20"/>
        <v>0</v>
      </c>
      <c r="F106" s="20">
        <f t="shared" si="20"/>
        <v>0</v>
      </c>
      <c r="G106" s="20">
        <f t="shared" si="20"/>
        <v>0</v>
      </c>
      <c r="H106" s="20">
        <f t="shared" si="20"/>
        <v>0</v>
      </c>
      <c r="I106" s="20">
        <f t="shared" si="20"/>
        <v>0</v>
      </c>
      <c r="J106" s="20">
        <f t="shared" si="20"/>
        <v>0</v>
      </c>
      <c r="K106" s="20">
        <f t="shared" si="20"/>
        <v>0</v>
      </c>
      <c r="L106" s="20">
        <f t="shared" si="20"/>
        <v>0</v>
      </c>
      <c r="M106" s="20">
        <f t="shared" si="20"/>
        <v>0</v>
      </c>
      <c r="N106" s="20">
        <f t="shared" si="20"/>
        <v>0</v>
      </c>
      <c r="O106" s="21">
        <f t="shared" si="19"/>
        <v>0</v>
      </c>
      <c r="P106" s="36"/>
    </row>
    <row r="107" spans="1:16" ht="12.75">
      <c r="A107" s="19"/>
      <c r="B107" s="16" t="s">
        <v>153</v>
      </c>
      <c r="C107" s="20">
        <f aca="true" t="shared" si="21" ref="C107:C117">$P107/12</f>
        <v>0</v>
      </c>
      <c r="D107" s="20">
        <f t="shared" si="20"/>
        <v>0</v>
      </c>
      <c r="E107" s="20">
        <f t="shared" si="20"/>
        <v>0</v>
      </c>
      <c r="F107" s="20">
        <f t="shared" si="20"/>
        <v>0</v>
      </c>
      <c r="G107" s="20">
        <f t="shared" si="20"/>
        <v>0</v>
      </c>
      <c r="H107" s="20">
        <f t="shared" si="20"/>
        <v>0</v>
      </c>
      <c r="I107" s="20">
        <f t="shared" si="20"/>
        <v>0</v>
      </c>
      <c r="J107" s="20">
        <f t="shared" si="20"/>
        <v>0</v>
      </c>
      <c r="K107" s="20">
        <f t="shared" si="20"/>
        <v>0</v>
      </c>
      <c r="L107" s="20">
        <f t="shared" si="20"/>
        <v>0</v>
      </c>
      <c r="M107" s="20">
        <f t="shared" si="20"/>
        <v>0</v>
      </c>
      <c r="N107" s="20">
        <f t="shared" si="20"/>
        <v>0</v>
      </c>
      <c r="O107" s="21">
        <f t="shared" si="19"/>
        <v>0</v>
      </c>
      <c r="P107" s="36"/>
    </row>
    <row r="108" spans="1:16" ht="12.75">
      <c r="A108" s="19"/>
      <c r="B108" s="16" t="s">
        <v>154</v>
      </c>
      <c r="C108" s="20">
        <f t="shared" si="21"/>
        <v>0</v>
      </c>
      <c r="D108" s="20">
        <f t="shared" si="20"/>
        <v>0</v>
      </c>
      <c r="E108" s="20">
        <f t="shared" si="20"/>
        <v>0</v>
      </c>
      <c r="F108" s="20">
        <f t="shared" si="20"/>
        <v>0</v>
      </c>
      <c r="G108" s="20">
        <f t="shared" si="20"/>
        <v>0</v>
      </c>
      <c r="H108" s="20">
        <f t="shared" si="20"/>
        <v>0</v>
      </c>
      <c r="I108" s="20">
        <f t="shared" si="20"/>
        <v>0</v>
      </c>
      <c r="J108" s="20">
        <f t="shared" si="20"/>
        <v>0</v>
      </c>
      <c r="K108" s="20">
        <f t="shared" si="20"/>
        <v>0</v>
      </c>
      <c r="L108" s="20">
        <f t="shared" si="20"/>
        <v>0</v>
      </c>
      <c r="M108" s="20">
        <f t="shared" si="20"/>
        <v>0</v>
      </c>
      <c r="N108" s="20">
        <f t="shared" si="20"/>
        <v>0</v>
      </c>
      <c r="O108" s="21">
        <f t="shared" si="19"/>
        <v>0</v>
      </c>
      <c r="P108" s="36"/>
    </row>
    <row r="109" spans="1:16" ht="12.75">
      <c r="A109" s="19"/>
      <c r="B109" s="16" t="s">
        <v>155</v>
      </c>
      <c r="C109" s="20">
        <f t="shared" si="21"/>
        <v>0</v>
      </c>
      <c r="D109" s="20">
        <f t="shared" si="20"/>
        <v>0</v>
      </c>
      <c r="E109" s="20">
        <f t="shared" si="20"/>
        <v>0</v>
      </c>
      <c r="F109" s="20">
        <f t="shared" si="20"/>
        <v>0</v>
      </c>
      <c r="G109" s="20">
        <f t="shared" si="20"/>
        <v>0</v>
      </c>
      <c r="H109" s="20">
        <f t="shared" si="20"/>
        <v>0</v>
      </c>
      <c r="I109" s="20">
        <f t="shared" si="20"/>
        <v>0</v>
      </c>
      <c r="J109" s="20">
        <f t="shared" si="20"/>
        <v>0</v>
      </c>
      <c r="K109" s="20">
        <f t="shared" si="20"/>
        <v>0</v>
      </c>
      <c r="L109" s="20">
        <f t="shared" si="20"/>
        <v>0</v>
      </c>
      <c r="M109" s="20">
        <f t="shared" si="20"/>
        <v>0</v>
      </c>
      <c r="N109" s="20">
        <f t="shared" si="20"/>
        <v>0</v>
      </c>
      <c r="O109" s="21">
        <f t="shared" si="19"/>
        <v>0</v>
      </c>
      <c r="P109" s="36"/>
    </row>
    <row r="110" spans="1:16" ht="12.75">
      <c r="A110" s="19"/>
      <c r="B110" s="16" t="s">
        <v>200</v>
      </c>
      <c r="C110" s="20">
        <f t="shared" si="21"/>
        <v>0</v>
      </c>
      <c r="D110" s="20">
        <f t="shared" si="20"/>
        <v>0</v>
      </c>
      <c r="E110" s="20">
        <f t="shared" si="20"/>
        <v>0</v>
      </c>
      <c r="F110" s="20">
        <f t="shared" si="20"/>
        <v>0</v>
      </c>
      <c r="G110" s="20">
        <f t="shared" si="20"/>
        <v>0</v>
      </c>
      <c r="H110" s="20">
        <f t="shared" si="20"/>
        <v>0</v>
      </c>
      <c r="I110" s="20">
        <f t="shared" si="20"/>
        <v>0</v>
      </c>
      <c r="J110" s="20">
        <f t="shared" si="20"/>
        <v>0</v>
      </c>
      <c r="K110" s="20">
        <f t="shared" si="20"/>
        <v>0</v>
      </c>
      <c r="L110" s="20">
        <f t="shared" si="20"/>
        <v>0</v>
      </c>
      <c r="M110" s="20">
        <f t="shared" si="20"/>
        <v>0</v>
      </c>
      <c r="N110" s="20">
        <f t="shared" si="20"/>
        <v>0</v>
      </c>
      <c r="O110" s="21">
        <f t="shared" si="19"/>
        <v>0</v>
      </c>
      <c r="P110" s="36"/>
    </row>
    <row r="111" spans="1:16" ht="12.75">
      <c r="A111" s="19"/>
      <c r="B111" s="16" t="s">
        <v>156</v>
      </c>
      <c r="C111" s="20">
        <f t="shared" si="21"/>
        <v>0</v>
      </c>
      <c r="D111" s="20">
        <f t="shared" si="20"/>
        <v>0</v>
      </c>
      <c r="E111" s="20">
        <f t="shared" si="20"/>
        <v>0</v>
      </c>
      <c r="F111" s="20">
        <f t="shared" si="20"/>
        <v>0</v>
      </c>
      <c r="G111" s="20">
        <f t="shared" si="20"/>
        <v>0</v>
      </c>
      <c r="H111" s="20">
        <f t="shared" si="20"/>
        <v>0</v>
      </c>
      <c r="I111" s="20">
        <f t="shared" si="20"/>
        <v>0</v>
      </c>
      <c r="J111" s="20">
        <f t="shared" si="20"/>
        <v>0</v>
      </c>
      <c r="K111" s="20">
        <f t="shared" si="20"/>
        <v>0</v>
      </c>
      <c r="L111" s="20">
        <f t="shared" si="20"/>
        <v>0</v>
      </c>
      <c r="M111" s="20">
        <f t="shared" si="20"/>
        <v>0</v>
      </c>
      <c r="N111" s="20">
        <f t="shared" si="20"/>
        <v>0</v>
      </c>
      <c r="O111" s="21">
        <f t="shared" si="19"/>
        <v>0</v>
      </c>
      <c r="P111" s="36"/>
    </row>
    <row r="112" spans="1:16" ht="12.75">
      <c r="A112" s="19"/>
      <c r="B112" s="16" t="s">
        <v>90</v>
      </c>
      <c r="C112" s="20">
        <f t="shared" si="21"/>
        <v>0</v>
      </c>
      <c r="D112" s="20">
        <f t="shared" si="20"/>
        <v>0</v>
      </c>
      <c r="E112" s="20">
        <f t="shared" si="20"/>
        <v>0</v>
      </c>
      <c r="F112" s="20">
        <f t="shared" si="20"/>
        <v>0</v>
      </c>
      <c r="G112" s="20">
        <f t="shared" si="20"/>
        <v>0</v>
      </c>
      <c r="H112" s="20">
        <f t="shared" si="20"/>
        <v>0</v>
      </c>
      <c r="I112" s="20">
        <f t="shared" si="20"/>
        <v>0</v>
      </c>
      <c r="J112" s="20">
        <f t="shared" si="20"/>
        <v>0</v>
      </c>
      <c r="K112" s="20">
        <f t="shared" si="20"/>
        <v>0</v>
      </c>
      <c r="L112" s="20">
        <f t="shared" si="20"/>
        <v>0</v>
      </c>
      <c r="M112" s="20">
        <f t="shared" si="20"/>
        <v>0</v>
      </c>
      <c r="N112" s="20">
        <f t="shared" si="20"/>
        <v>0</v>
      </c>
      <c r="O112" s="21">
        <f t="shared" si="19"/>
        <v>0</v>
      </c>
      <c r="P112" s="36"/>
    </row>
    <row r="113" spans="1:16" ht="12.75">
      <c r="A113" s="19"/>
      <c r="B113" s="16" t="s">
        <v>90</v>
      </c>
      <c r="C113" s="20">
        <f t="shared" si="21"/>
        <v>0</v>
      </c>
      <c r="D113" s="20">
        <f t="shared" si="20"/>
        <v>0</v>
      </c>
      <c r="E113" s="20">
        <f t="shared" si="20"/>
        <v>0</v>
      </c>
      <c r="F113" s="20">
        <f t="shared" si="20"/>
        <v>0</v>
      </c>
      <c r="G113" s="20">
        <f t="shared" si="20"/>
        <v>0</v>
      </c>
      <c r="H113" s="20">
        <f t="shared" si="20"/>
        <v>0</v>
      </c>
      <c r="I113" s="20">
        <f t="shared" si="20"/>
        <v>0</v>
      </c>
      <c r="J113" s="20">
        <f t="shared" si="20"/>
        <v>0</v>
      </c>
      <c r="K113" s="20">
        <f t="shared" si="20"/>
        <v>0</v>
      </c>
      <c r="L113" s="20">
        <f t="shared" si="20"/>
        <v>0</v>
      </c>
      <c r="M113" s="20">
        <f t="shared" si="20"/>
        <v>0</v>
      </c>
      <c r="N113" s="20">
        <f t="shared" si="20"/>
        <v>0</v>
      </c>
      <c r="O113" s="21">
        <f t="shared" si="19"/>
        <v>0</v>
      </c>
      <c r="P113" s="36"/>
    </row>
    <row r="114" spans="1:16" ht="12.75">
      <c r="A114" s="19"/>
      <c r="B114" s="16" t="s">
        <v>90</v>
      </c>
      <c r="C114" s="20">
        <f t="shared" si="21"/>
        <v>0</v>
      </c>
      <c r="D114" s="20">
        <f t="shared" si="20"/>
        <v>0</v>
      </c>
      <c r="E114" s="20">
        <f t="shared" si="20"/>
        <v>0</v>
      </c>
      <c r="F114" s="20">
        <f t="shared" si="20"/>
        <v>0</v>
      </c>
      <c r="G114" s="20">
        <f t="shared" si="20"/>
        <v>0</v>
      </c>
      <c r="H114" s="20">
        <f t="shared" si="20"/>
        <v>0</v>
      </c>
      <c r="I114" s="20">
        <f t="shared" si="20"/>
        <v>0</v>
      </c>
      <c r="J114" s="20">
        <f t="shared" si="20"/>
        <v>0</v>
      </c>
      <c r="K114" s="20">
        <f t="shared" si="20"/>
        <v>0</v>
      </c>
      <c r="L114" s="20">
        <f t="shared" si="20"/>
        <v>0</v>
      </c>
      <c r="M114" s="20">
        <f t="shared" si="20"/>
        <v>0</v>
      </c>
      <c r="N114" s="20">
        <f t="shared" si="20"/>
        <v>0</v>
      </c>
      <c r="O114" s="21">
        <f t="shared" si="19"/>
        <v>0</v>
      </c>
      <c r="P114" s="36"/>
    </row>
    <row r="115" spans="1:16" ht="12.75">
      <c r="A115" s="19"/>
      <c r="B115" s="16" t="s">
        <v>90</v>
      </c>
      <c r="C115" s="20">
        <f t="shared" si="21"/>
        <v>0</v>
      </c>
      <c r="D115" s="20">
        <f t="shared" si="20"/>
        <v>0</v>
      </c>
      <c r="E115" s="20">
        <f t="shared" si="20"/>
        <v>0</v>
      </c>
      <c r="F115" s="20">
        <f t="shared" si="20"/>
        <v>0</v>
      </c>
      <c r="G115" s="20">
        <f t="shared" si="20"/>
        <v>0</v>
      </c>
      <c r="H115" s="20">
        <f t="shared" si="20"/>
        <v>0</v>
      </c>
      <c r="I115" s="20">
        <f t="shared" si="20"/>
        <v>0</v>
      </c>
      <c r="J115" s="20">
        <f t="shared" si="20"/>
        <v>0</v>
      </c>
      <c r="K115" s="20">
        <f t="shared" si="20"/>
        <v>0</v>
      </c>
      <c r="L115" s="20">
        <f t="shared" si="20"/>
        <v>0</v>
      </c>
      <c r="M115" s="20">
        <f t="shared" si="20"/>
        <v>0</v>
      </c>
      <c r="N115" s="20">
        <f t="shared" si="20"/>
        <v>0</v>
      </c>
      <c r="O115" s="21">
        <f t="shared" si="19"/>
        <v>0</v>
      </c>
      <c r="P115" s="36"/>
    </row>
    <row r="116" spans="1:16" ht="12.75">
      <c r="A116" s="19"/>
      <c r="B116" s="16" t="s">
        <v>90</v>
      </c>
      <c r="C116" s="20">
        <f t="shared" si="21"/>
        <v>0</v>
      </c>
      <c r="D116" s="20">
        <f t="shared" si="20"/>
        <v>0</v>
      </c>
      <c r="E116" s="20">
        <f t="shared" si="20"/>
        <v>0</v>
      </c>
      <c r="F116" s="20">
        <f t="shared" si="20"/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20">
        <f t="shared" si="20"/>
        <v>0</v>
      </c>
      <c r="N116" s="20">
        <f t="shared" si="20"/>
        <v>0</v>
      </c>
      <c r="O116" s="21">
        <f t="shared" si="19"/>
        <v>0</v>
      </c>
      <c r="P116" s="36"/>
    </row>
    <row r="117" spans="1:16" ht="12.75">
      <c r="A117" s="19"/>
      <c r="B117" s="16" t="s">
        <v>90</v>
      </c>
      <c r="C117" s="20">
        <f t="shared" si="21"/>
        <v>0</v>
      </c>
      <c r="D117" s="20">
        <f t="shared" si="20"/>
        <v>0</v>
      </c>
      <c r="E117" s="20">
        <f t="shared" si="20"/>
        <v>0</v>
      </c>
      <c r="F117" s="20">
        <f t="shared" si="20"/>
        <v>0</v>
      </c>
      <c r="G117" s="20">
        <f t="shared" si="20"/>
        <v>0</v>
      </c>
      <c r="H117" s="20">
        <f t="shared" si="20"/>
        <v>0</v>
      </c>
      <c r="I117" s="20">
        <f t="shared" si="20"/>
        <v>0</v>
      </c>
      <c r="J117" s="20">
        <f t="shared" si="20"/>
        <v>0</v>
      </c>
      <c r="K117" s="20">
        <f t="shared" si="20"/>
        <v>0</v>
      </c>
      <c r="L117" s="20">
        <f t="shared" si="20"/>
        <v>0</v>
      </c>
      <c r="M117" s="20">
        <f t="shared" si="20"/>
        <v>0</v>
      </c>
      <c r="N117" s="20">
        <f t="shared" si="20"/>
        <v>0</v>
      </c>
      <c r="O117" s="21">
        <f t="shared" si="19"/>
        <v>0</v>
      </c>
      <c r="P117" s="36"/>
    </row>
    <row r="118" spans="1:16" ht="12.75">
      <c r="A118" s="23" t="s">
        <v>172</v>
      </c>
      <c r="C118" s="30">
        <f>SUM(C43:C117)</f>
        <v>0</v>
      </c>
      <c r="D118" s="30">
        <f>SUM(D43:D117)</f>
        <v>0</v>
      </c>
      <c r="E118" s="30">
        <f>SUM(E43:E117)</f>
        <v>0</v>
      </c>
      <c r="F118" s="30">
        <f aca="true" t="shared" si="22" ref="F118:N118">SUM(F43:F117)</f>
        <v>0</v>
      </c>
      <c r="G118" s="30">
        <f t="shared" si="22"/>
        <v>0</v>
      </c>
      <c r="H118" s="30">
        <f t="shared" si="22"/>
        <v>0</v>
      </c>
      <c r="I118" s="30">
        <f t="shared" si="22"/>
        <v>0</v>
      </c>
      <c r="J118" s="30">
        <f t="shared" si="22"/>
        <v>0</v>
      </c>
      <c r="K118" s="30">
        <f t="shared" si="22"/>
        <v>0</v>
      </c>
      <c r="L118" s="30">
        <f t="shared" si="22"/>
        <v>0</v>
      </c>
      <c r="M118" s="30">
        <f t="shared" si="22"/>
        <v>0</v>
      </c>
      <c r="N118" s="30">
        <f t="shared" si="22"/>
        <v>0</v>
      </c>
      <c r="O118" s="30">
        <f t="shared" si="19"/>
        <v>0</v>
      </c>
      <c r="P118" s="30">
        <f>SUM(P43:P117)</f>
        <v>0</v>
      </c>
    </row>
    <row r="119" ht="12.75">
      <c r="P119" s="20"/>
    </row>
    <row r="120" spans="1:16" ht="12.75">
      <c r="A120" s="1" t="s">
        <v>174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0"/>
    </row>
    <row r="121" spans="1:16" ht="12.75">
      <c r="A121" s="19"/>
      <c r="B121" s="16" t="s">
        <v>157</v>
      </c>
      <c r="C121" s="20">
        <f aca="true" t="shared" si="23" ref="C121:N123">$P121/12</f>
        <v>0</v>
      </c>
      <c r="D121" s="20">
        <f t="shared" si="23"/>
        <v>0</v>
      </c>
      <c r="E121" s="20">
        <f t="shared" si="23"/>
        <v>0</v>
      </c>
      <c r="F121" s="20">
        <f t="shared" si="23"/>
        <v>0</v>
      </c>
      <c r="G121" s="20">
        <f t="shared" si="23"/>
        <v>0</v>
      </c>
      <c r="H121" s="20">
        <f t="shared" si="23"/>
        <v>0</v>
      </c>
      <c r="I121" s="20">
        <f t="shared" si="23"/>
        <v>0</v>
      </c>
      <c r="J121" s="20">
        <f t="shared" si="23"/>
        <v>0</v>
      </c>
      <c r="K121" s="20">
        <f t="shared" si="23"/>
        <v>0</v>
      </c>
      <c r="L121" s="20">
        <f t="shared" si="23"/>
        <v>0</v>
      </c>
      <c r="M121" s="20">
        <f t="shared" si="23"/>
        <v>0</v>
      </c>
      <c r="N121" s="20">
        <f t="shared" si="23"/>
        <v>0</v>
      </c>
      <c r="O121" s="21">
        <f>SUM(C121:N121)</f>
        <v>0</v>
      </c>
      <c r="P121" s="36"/>
    </row>
    <row r="122" spans="1:16" ht="12.75">
      <c r="A122" s="19"/>
      <c r="B122" s="16" t="s">
        <v>158</v>
      </c>
      <c r="C122" s="20">
        <f t="shared" si="23"/>
        <v>0</v>
      </c>
      <c r="D122" s="20">
        <f t="shared" si="23"/>
        <v>0</v>
      </c>
      <c r="E122" s="20">
        <f t="shared" si="23"/>
        <v>0</v>
      </c>
      <c r="F122" s="20">
        <f t="shared" si="23"/>
        <v>0</v>
      </c>
      <c r="G122" s="20">
        <f t="shared" si="23"/>
        <v>0</v>
      </c>
      <c r="H122" s="20">
        <f t="shared" si="23"/>
        <v>0</v>
      </c>
      <c r="I122" s="20">
        <f t="shared" si="23"/>
        <v>0</v>
      </c>
      <c r="J122" s="20">
        <f t="shared" si="23"/>
        <v>0</v>
      </c>
      <c r="K122" s="20">
        <f t="shared" si="23"/>
        <v>0</v>
      </c>
      <c r="L122" s="20">
        <f t="shared" si="23"/>
        <v>0</v>
      </c>
      <c r="M122" s="20">
        <f t="shared" si="23"/>
        <v>0</v>
      </c>
      <c r="N122" s="20">
        <f t="shared" si="23"/>
        <v>0</v>
      </c>
      <c r="O122" s="21">
        <f>SUM(C122:N122)</f>
        <v>0</v>
      </c>
      <c r="P122" s="36"/>
    </row>
    <row r="123" spans="1:16" ht="12.75">
      <c r="A123" s="19"/>
      <c r="B123" s="16" t="s">
        <v>71</v>
      </c>
      <c r="C123" s="20">
        <f t="shared" si="23"/>
        <v>0</v>
      </c>
      <c r="D123" s="20">
        <f t="shared" si="23"/>
        <v>0</v>
      </c>
      <c r="E123" s="20">
        <f t="shared" si="23"/>
        <v>0</v>
      </c>
      <c r="F123" s="20">
        <f t="shared" si="23"/>
        <v>0</v>
      </c>
      <c r="G123" s="20">
        <f t="shared" si="23"/>
        <v>0</v>
      </c>
      <c r="H123" s="20">
        <f t="shared" si="23"/>
        <v>0</v>
      </c>
      <c r="I123" s="20">
        <f t="shared" si="23"/>
        <v>0</v>
      </c>
      <c r="J123" s="20">
        <f t="shared" si="23"/>
        <v>0</v>
      </c>
      <c r="K123" s="20">
        <f t="shared" si="23"/>
        <v>0</v>
      </c>
      <c r="L123" s="20">
        <f t="shared" si="23"/>
        <v>0</v>
      </c>
      <c r="M123" s="20">
        <f t="shared" si="23"/>
        <v>0</v>
      </c>
      <c r="N123" s="20">
        <f t="shared" si="23"/>
        <v>0</v>
      </c>
      <c r="O123" s="21">
        <f>SUM(C123:N123)</f>
        <v>0</v>
      </c>
      <c r="P123" s="36"/>
    </row>
    <row r="124" spans="1:16" ht="12.75">
      <c r="A124" s="17" t="s">
        <v>22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  <c r="P124" s="20"/>
    </row>
    <row r="125" spans="1:16" ht="12.75">
      <c r="A125" s="19"/>
      <c r="B125" s="1" t="s">
        <v>186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>
        <f>SUM(C125:N125)</f>
        <v>0</v>
      </c>
      <c r="P125" s="34"/>
    </row>
    <row r="126" spans="1:16" ht="12.75">
      <c r="A126" s="19"/>
      <c r="B126" s="1" t="s">
        <v>187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1">
        <f>SUM(C126:N126)</f>
        <v>0</v>
      </c>
      <c r="P126" s="34"/>
    </row>
    <row r="127" spans="1:16" ht="12.75">
      <c r="A127" s="19"/>
      <c r="B127" s="16" t="s">
        <v>171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1">
        <f>SUM(C127:N127)</f>
        <v>0</v>
      </c>
      <c r="P127" s="34"/>
    </row>
    <row r="128" spans="1:16" ht="12.75">
      <c r="A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34"/>
    </row>
    <row r="129" spans="1:16" ht="12.75">
      <c r="A129" s="17" t="s">
        <v>23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/>
      <c r="P129" s="20"/>
    </row>
    <row r="130" spans="1:16" ht="12.75">
      <c r="A130" s="19"/>
      <c r="B130" s="17" t="s">
        <v>24</v>
      </c>
      <c r="C130" s="20">
        <f aca="true" t="shared" si="24" ref="C130:N135">$P130/12</f>
        <v>0</v>
      </c>
      <c r="D130" s="20">
        <f t="shared" si="24"/>
        <v>0</v>
      </c>
      <c r="E130" s="20">
        <f t="shared" si="24"/>
        <v>0</v>
      </c>
      <c r="F130" s="20">
        <f t="shared" si="24"/>
        <v>0</v>
      </c>
      <c r="G130" s="20">
        <f t="shared" si="24"/>
        <v>0</v>
      </c>
      <c r="H130" s="20">
        <f t="shared" si="24"/>
        <v>0</v>
      </c>
      <c r="I130" s="20">
        <f t="shared" si="24"/>
        <v>0</v>
      </c>
      <c r="J130" s="20">
        <f t="shared" si="24"/>
        <v>0</v>
      </c>
      <c r="K130" s="20">
        <f t="shared" si="24"/>
        <v>0</v>
      </c>
      <c r="L130" s="20">
        <f t="shared" si="24"/>
        <v>0</v>
      </c>
      <c r="M130" s="20">
        <f t="shared" si="24"/>
        <v>0</v>
      </c>
      <c r="N130" s="20">
        <f t="shared" si="24"/>
        <v>0</v>
      </c>
      <c r="O130" s="21">
        <f aca="true" t="shared" si="25" ref="O130:O135">SUM(C130:N130)</f>
        <v>0</v>
      </c>
      <c r="P130" s="36"/>
    </row>
    <row r="131" spans="1:16" ht="12.75">
      <c r="A131" s="19"/>
      <c r="B131" s="17" t="s">
        <v>25</v>
      </c>
      <c r="C131" s="20">
        <f t="shared" si="24"/>
        <v>0</v>
      </c>
      <c r="D131" s="20">
        <f t="shared" si="24"/>
        <v>0</v>
      </c>
      <c r="E131" s="20">
        <f t="shared" si="24"/>
        <v>0</v>
      </c>
      <c r="F131" s="20">
        <f t="shared" si="24"/>
        <v>0</v>
      </c>
      <c r="G131" s="20">
        <f t="shared" si="24"/>
        <v>0</v>
      </c>
      <c r="H131" s="20">
        <f t="shared" si="24"/>
        <v>0</v>
      </c>
      <c r="I131" s="20">
        <f t="shared" si="24"/>
        <v>0</v>
      </c>
      <c r="J131" s="20">
        <f t="shared" si="24"/>
        <v>0</v>
      </c>
      <c r="K131" s="20">
        <f t="shared" si="24"/>
        <v>0</v>
      </c>
      <c r="L131" s="20">
        <f t="shared" si="24"/>
        <v>0</v>
      </c>
      <c r="M131" s="20">
        <f t="shared" si="24"/>
        <v>0</v>
      </c>
      <c r="N131" s="20">
        <f t="shared" si="24"/>
        <v>0</v>
      </c>
      <c r="O131" s="21">
        <f t="shared" si="25"/>
        <v>0</v>
      </c>
      <c r="P131" s="36"/>
    </row>
    <row r="132" spans="1:16" ht="12.75">
      <c r="A132" s="19"/>
      <c r="B132" s="17" t="s">
        <v>74</v>
      </c>
      <c r="C132" s="20">
        <f t="shared" si="24"/>
        <v>0</v>
      </c>
      <c r="D132" s="20">
        <f t="shared" si="24"/>
        <v>0</v>
      </c>
      <c r="E132" s="20">
        <f t="shared" si="24"/>
        <v>0</v>
      </c>
      <c r="F132" s="20">
        <f t="shared" si="24"/>
        <v>0</v>
      </c>
      <c r="G132" s="20">
        <f t="shared" si="24"/>
        <v>0</v>
      </c>
      <c r="H132" s="20">
        <f t="shared" si="24"/>
        <v>0</v>
      </c>
      <c r="I132" s="20">
        <f t="shared" si="24"/>
        <v>0</v>
      </c>
      <c r="J132" s="20">
        <f t="shared" si="24"/>
        <v>0</v>
      </c>
      <c r="K132" s="20">
        <f t="shared" si="24"/>
        <v>0</v>
      </c>
      <c r="L132" s="20">
        <f t="shared" si="24"/>
        <v>0</v>
      </c>
      <c r="M132" s="20">
        <f t="shared" si="24"/>
        <v>0</v>
      </c>
      <c r="N132" s="20">
        <f t="shared" si="24"/>
        <v>0</v>
      </c>
      <c r="O132" s="21">
        <f>SUM(C132:N132)</f>
        <v>0</v>
      </c>
      <c r="P132" s="36"/>
    </row>
    <row r="133" spans="1:16" ht="12.75">
      <c r="A133" s="19"/>
      <c r="B133" s="17" t="s">
        <v>26</v>
      </c>
      <c r="C133" s="20">
        <f t="shared" si="24"/>
        <v>0</v>
      </c>
      <c r="D133" s="20">
        <f t="shared" si="24"/>
        <v>0</v>
      </c>
      <c r="E133" s="20">
        <f t="shared" si="24"/>
        <v>0</v>
      </c>
      <c r="F133" s="20">
        <f t="shared" si="24"/>
        <v>0</v>
      </c>
      <c r="G133" s="20">
        <f t="shared" si="24"/>
        <v>0</v>
      </c>
      <c r="H133" s="20">
        <f t="shared" si="24"/>
        <v>0</v>
      </c>
      <c r="I133" s="20">
        <f t="shared" si="24"/>
        <v>0</v>
      </c>
      <c r="J133" s="20">
        <f t="shared" si="24"/>
        <v>0</v>
      </c>
      <c r="K133" s="20">
        <f t="shared" si="24"/>
        <v>0</v>
      </c>
      <c r="L133" s="20">
        <f t="shared" si="24"/>
        <v>0</v>
      </c>
      <c r="M133" s="20">
        <f t="shared" si="24"/>
        <v>0</v>
      </c>
      <c r="N133" s="20">
        <f t="shared" si="24"/>
        <v>0</v>
      </c>
      <c r="O133" s="21">
        <f t="shared" si="25"/>
        <v>0</v>
      </c>
      <c r="P133" s="36"/>
    </row>
    <row r="134" spans="1:16" ht="12.75">
      <c r="A134" s="19"/>
      <c r="B134" s="16" t="s">
        <v>71</v>
      </c>
      <c r="C134" s="20">
        <f t="shared" si="24"/>
        <v>0</v>
      </c>
      <c r="D134" s="20">
        <f t="shared" si="24"/>
        <v>0</v>
      </c>
      <c r="E134" s="20">
        <f t="shared" si="24"/>
        <v>0</v>
      </c>
      <c r="F134" s="20">
        <f t="shared" si="24"/>
        <v>0</v>
      </c>
      <c r="G134" s="20">
        <f t="shared" si="24"/>
        <v>0</v>
      </c>
      <c r="H134" s="20">
        <f t="shared" si="24"/>
        <v>0</v>
      </c>
      <c r="I134" s="20">
        <f t="shared" si="24"/>
        <v>0</v>
      </c>
      <c r="J134" s="20">
        <f t="shared" si="24"/>
        <v>0</v>
      </c>
      <c r="K134" s="20">
        <f t="shared" si="24"/>
        <v>0</v>
      </c>
      <c r="L134" s="20">
        <f t="shared" si="24"/>
        <v>0</v>
      </c>
      <c r="M134" s="20">
        <f t="shared" si="24"/>
        <v>0</v>
      </c>
      <c r="N134" s="20">
        <f t="shared" si="24"/>
        <v>0</v>
      </c>
      <c r="O134" s="21">
        <f t="shared" si="25"/>
        <v>0</v>
      </c>
      <c r="P134" s="36"/>
    </row>
    <row r="135" spans="1:16" ht="12.75">
      <c r="A135" s="17" t="s">
        <v>175</v>
      </c>
      <c r="C135" s="21">
        <f t="shared" si="24"/>
        <v>433.3333333333333</v>
      </c>
      <c r="D135" s="21">
        <f t="shared" si="24"/>
        <v>433.3333333333333</v>
      </c>
      <c r="E135" s="21">
        <f t="shared" si="24"/>
        <v>433.3333333333333</v>
      </c>
      <c r="F135" s="21">
        <f t="shared" si="24"/>
        <v>433.3333333333333</v>
      </c>
      <c r="G135" s="21">
        <f t="shared" si="24"/>
        <v>433.3333333333333</v>
      </c>
      <c r="H135" s="21">
        <f t="shared" si="24"/>
        <v>433.3333333333333</v>
      </c>
      <c r="I135" s="21">
        <f t="shared" si="24"/>
        <v>433.3333333333333</v>
      </c>
      <c r="J135" s="21">
        <f t="shared" si="24"/>
        <v>433.3333333333333</v>
      </c>
      <c r="K135" s="21">
        <f t="shared" si="24"/>
        <v>433.3333333333333</v>
      </c>
      <c r="L135" s="21">
        <f t="shared" si="24"/>
        <v>433.3333333333333</v>
      </c>
      <c r="M135" s="21">
        <f t="shared" si="24"/>
        <v>433.3333333333333</v>
      </c>
      <c r="N135" s="21">
        <f t="shared" si="24"/>
        <v>433.3333333333333</v>
      </c>
      <c r="O135" s="21">
        <f t="shared" si="25"/>
        <v>5200</v>
      </c>
      <c r="P135" s="50">
        <f>('Existing Loans'!F24+'Existing Loans'!F36)*12</f>
        <v>5200</v>
      </c>
    </row>
    <row r="136" spans="2:14" ht="12.75">
      <c r="B136" s="17" t="s">
        <v>73</v>
      </c>
      <c r="C136" s="29">
        <f>'Existing Loans'!$E39</f>
        <v>0.053333333333333344</v>
      </c>
      <c r="D136" s="29">
        <f>'Existing Loans'!$E39</f>
        <v>0.053333333333333344</v>
      </c>
      <c r="E136" s="29">
        <f>'Existing Loans'!$E39</f>
        <v>0.053333333333333344</v>
      </c>
      <c r="F136" s="29">
        <f>'Existing Loans'!$E39</f>
        <v>0.053333333333333344</v>
      </c>
      <c r="G136" s="29">
        <f>'Existing Loans'!$E39</f>
        <v>0.053333333333333344</v>
      </c>
      <c r="H136" s="29">
        <f>'Existing Loans'!$E39</f>
        <v>0.053333333333333344</v>
      </c>
      <c r="I136" s="29">
        <f>'Existing Loans'!$E39</f>
        <v>0.053333333333333344</v>
      </c>
      <c r="J136" s="29">
        <f>'Existing Loans'!$E39</f>
        <v>0.053333333333333344</v>
      </c>
      <c r="K136" s="29">
        <f>'Existing Loans'!$E39</f>
        <v>0.053333333333333344</v>
      </c>
      <c r="L136" s="29">
        <f>'Existing Loans'!$E39</f>
        <v>0.053333333333333344</v>
      </c>
      <c r="M136" s="29">
        <f>'Existing Loans'!$E39</f>
        <v>0.053333333333333344</v>
      </c>
      <c r="N136" s="29">
        <f>'Existing Loans'!$E39</f>
        <v>0.053333333333333344</v>
      </c>
    </row>
    <row r="137" spans="1:16" ht="12.75">
      <c r="A137" s="19"/>
      <c r="B137" s="17" t="s">
        <v>176</v>
      </c>
      <c r="C137" s="21">
        <f>C136*B165/12</f>
        <v>666.6666666666669</v>
      </c>
      <c r="D137" s="21">
        <f aca="true" t="shared" si="26" ref="D137:N137">D136*C165/12</f>
        <v>664.7407407407408</v>
      </c>
      <c r="E137" s="21">
        <f t="shared" si="26"/>
        <v>662.8148148148149</v>
      </c>
      <c r="F137" s="21">
        <f t="shared" si="26"/>
        <v>660.8888888888889</v>
      </c>
      <c r="G137" s="21">
        <f t="shared" si="26"/>
        <v>658.9629629629629</v>
      </c>
      <c r="H137" s="21">
        <f t="shared" si="26"/>
        <v>657.037037037037</v>
      </c>
      <c r="I137" s="21">
        <f t="shared" si="26"/>
        <v>655.111111111111</v>
      </c>
      <c r="J137" s="21">
        <f t="shared" si="26"/>
        <v>653.185185185185</v>
      </c>
      <c r="K137" s="21">
        <f t="shared" si="26"/>
        <v>651.259259259259</v>
      </c>
      <c r="L137" s="21">
        <f t="shared" si="26"/>
        <v>649.3333333333331</v>
      </c>
      <c r="M137" s="21">
        <f t="shared" si="26"/>
        <v>647.407407407407</v>
      </c>
      <c r="N137" s="21">
        <f t="shared" si="26"/>
        <v>645.4814814814812</v>
      </c>
      <c r="O137" s="21">
        <f>SUM(C137:N137)</f>
        <v>7872.888888888888</v>
      </c>
      <c r="P137" s="20"/>
    </row>
    <row r="138" spans="2:16" ht="12.75">
      <c r="B138" s="16" t="s">
        <v>182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1">
        <f>SUM(C138:N138)</f>
        <v>0</v>
      </c>
      <c r="P138" s="20"/>
    </row>
    <row r="139" spans="2:16" ht="12.75">
      <c r="B139" s="16" t="s">
        <v>183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1">
        <f>SUM(C139:N139)</f>
        <v>0</v>
      </c>
      <c r="P139" s="20"/>
    </row>
    <row r="140" spans="2:16" ht="12.75">
      <c r="B140" s="16" t="s">
        <v>184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1">
        <f>SUM(C140:N140)</f>
        <v>0</v>
      </c>
      <c r="P140" s="20"/>
    </row>
    <row r="141" spans="1:16" ht="12.75">
      <c r="A141" s="23" t="s">
        <v>28</v>
      </c>
      <c r="C141" s="21">
        <f aca="true" t="shared" si="27" ref="C141:O141">SUM(C118:C135)+SUM(C137:C140)</f>
        <v>1100.0000000000002</v>
      </c>
      <c r="D141" s="21">
        <f t="shared" si="27"/>
        <v>1098.0740740740741</v>
      </c>
      <c r="E141" s="21">
        <f t="shared" si="27"/>
        <v>1096.1481481481483</v>
      </c>
      <c r="F141" s="21">
        <f t="shared" si="27"/>
        <v>1094.2222222222222</v>
      </c>
      <c r="G141" s="21">
        <f t="shared" si="27"/>
        <v>1092.2962962962963</v>
      </c>
      <c r="H141" s="21">
        <f t="shared" si="27"/>
        <v>1090.3703703703702</v>
      </c>
      <c r="I141" s="21">
        <f t="shared" si="27"/>
        <v>1088.4444444444443</v>
      </c>
      <c r="J141" s="21">
        <f t="shared" si="27"/>
        <v>1086.5185185185182</v>
      </c>
      <c r="K141" s="21">
        <f t="shared" si="27"/>
        <v>1084.5925925925924</v>
      </c>
      <c r="L141" s="21">
        <f t="shared" si="27"/>
        <v>1082.6666666666665</v>
      </c>
      <c r="M141" s="21">
        <f t="shared" si="27"/>
        <v>1080.7407407407404</v>
      </c>
      <c r="N141" s="21">
        <f t="shared" si="27"/>
        <v>1078.8148148148146</v>
      </c>
      <c r="O141" s="25">
        <f t="shared" si="27"/>
        <v>13072.888888888887</v>
      </c>
      <c r="P141" s="20"/>
    </row>
    <row r="142" ht="12.75">
      <c r="P142" s="20"/>
    </row>
    <row r="143" spans="1:16" ht="12.75">
      <c r="A143" s="17" t="s">
        <v>29</v>
      </c>
      <c r="C143" s="21">
        <f aca="true" t="shared" si="28" ref="C143:N143">C40-C141</f>
        <v>-100.00000000000023</v>
      </c>
      <c r="D143" s="21">
        <f t="shared" si="28"/>
        <v>-1098.0740740740741</v>
      </c>
      <c r="E143" s="21">
        <f t="shared" si="28"/>
        <v>-1096.1481481481485</v>
      </c>
      <c r="F143" s="21">
        <f t="shared" si="28"/>
        <v>-1094.2222222222222</v>
      </c>
      <c r="G143" s="21">
        <f t="shared" si="28"/>
        <v>-1092.2962962962963</v>
      </c>
      <c r="H143" s="21">
        <f t="shared" si="28"/>
        <v>-1090.37037037037</v>
      </c>
      <c r="I143" s="21">
        <f t="shared" si="28"/>
        <v>-1088.4444444444443</v>
      </c>
      <c r="J143" s="21">
        <f t="shared" si="28"/>
        <v>-1086.5185185185182</v>
      </c>
      <c r="K143" s="21">
        <f t="shared" si="28"/>
        <v>-1084.5925925925926</v>
      </c>
      <c r="L143" s="21">
        <f t="shared" si="28"/>
        <v>-1082.6666666666667</v>
      </c>
      <c r="M143" s="21">
        <f t="shared" si="28"/>
        <v>-1080.7407407407404</v>
      </c>
      <c r="N143" s="21">
        <f t="shared" si="28"/>
        <v>-1078.8148148148146</v>
      </c>
      <c r="O143" s="21"/>
      <c r="P143" s="20"/>
    </row>
    <row r="144" spans="1:16" ht="12.75">
      <c r="A144" s="17" t="s">
        <v>177</v>
      </c>
      <c r="C144" s="20">
        <f aca="true" t="shared" si="29" ref="C144:N144">$P144/12</f>
        <v>0</v>
      </c>
      <c r="D144" s="20">
        <f t="shared" si="29"/>
        <v>0</v>
      </c>
      <c r="E144" s="20">
        <f t="shared" si="29"/>
        <v>0</v>
      </c>
      <c r="F144" s="20">
        <f t="shared" si="29"/>
        <v>0</v>
      </c>
      <c r="G144" s="20">
        <f t="shared" si="29"/>
        <v>0</v>
      </c>
      <c r="H144" s="20">
        <f t="shared" si="29"/>
        <v>0</v>
      </c>
      <c r="I144" s="20">
        <f t="shared" si="29"/>
        <v>0</v>
      </c>
      <c r="J144" s="20">
        <f t="shared" si="29"/>
        <v>0</v>
      </c>
      <c r="K144" s="20">
        <f t="shared" si="29"/>
        <v>0</v>
      </c>
      <c r="L144" s="20">
        <f t="shared" si="29"/>
        <v>0</v>
      </c>
      <c r="M144" s="20">
        <f t="shared" si="29"/>
        <v>0</v>
      </c>
      <c r="N144" s="20">
        <f t="shared" si="29"/>
        <v>0</v>
      </c>
      <c r="O144" s="21">
        <f>SUM(C144:N144)</f>
        <v>0</v>
      </c>
      <c r="P144" s="36"/>
    </row>
    <row r="145" spans="1:16" ht="12.75">
      <c r="A145" s="17" t="s">
        <v>178</v>
      </c>
      <c r="C145" s="21">
        <f aca="true" t="shared" si="30" ref="C145:N145">C143+C144</f>
        <v>-100.00000000000023</v>
      </c>
      <c r="D145" s="21">
        <f t="shared" si="30"/>
        <v>-1098.0740740740741</v>
      </c>
      <c r="E145" s="21">
        <f t="shared" si="30"/>
        <v>-1096.1481481481485</v>
      </c>
      <c r="F145" s="21">
        <f t="shared" si="30"/>
        <v>-1094.2222222222222</v>
      </c>
      <c r="G145" s="21">
        <f t="shared" si="30"/>
        <v>-1092.2962962962963</v>
      </c>
      <c r="H145" s="21">
        <f t="shared" si="30"/>
        <v>-1090.37037037037</v>
      </c>
      <c r="I145" s="21">
        <f t="shared" si="30"/>
        <v>-1088.4444444444443</v>
      </c>
      <c r="J145" s="21">
        <f t="shared" si="30"/>
        <v>-1086.5185185185182</v>
      </c>
      <c r="K145" s="21">
        <f t="shared" si="30"/>
        <v>-1084.5925925925926</v>
      </c>
      <c r="L145" s="21">
        <f t="shared" si="30"/>
        <v>-1082.6666666666667</v>
      </c>
      <c r="M145" s="21">
        <f t="shared" si="30"/>
        <v>-1080.7407407407404</v>
      </c>
      <c r="N145" s="21">
        <f t="shared" si="30"/>
        <v>-1078.8148148148146</v>
      </c>
      <c r="O145" s="21"/>
      <c r="P145" s="20"/>
    </row>
    <row r="146" ht="12.75">
      <c r="P146" s="20"/>
    </row>
    <row r="147" spans="1:16" ht="12.75">
      <c r="A147" s="17" t="s">
        <v>30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0"/>
    </row>
    <row r="148" spans="1:16" ht="12.75">
      <c r="A148" s="19"/>
      <c r="B148" s="17" t="s">
        <v>31</v>
      </c>
      <c r="C148" s="21">
        <f aca="true" t="shared" si="31" ref="C148:N148">(IF(C145&lt;0,C145*(-1),0))+IF(C145-C153-C155&lt;0,C153+C155,0)</f>
        <v>1100.0000000000002</v>
      </c>
      <c r="D148" s="21">
        <f t="shared" si="31"/>
        <v>2099.5081018518517</v>
      </c>
      <c r="E148" s="21">
        <f t="shared" si="31"/>
        <v>2104.846667631173</v>
      </c>
      <c r="F148" s="21">
        <f t="shared" si="31"/>
        <v>2110.2163750442064</v>
      </c>
      <c r="G148" s="21">
        <f t="shared" si="31"/>
        <v>2115.617405750483</v>
      </c>
      <c r="H148" s="21">
        <f t="shared" si="31"/>
        <v>2121.049942469212</v>
      </c>
      <c r="I148" s="21">
        <f t="shared" si="31"/>
        <v>2126.514168985468</v>
      </c>
      <c r="J148" s="21">
        <f t="shared" si="31"/>
        <v>2132.0102701564015</v>
      </c>
      <c r="K148" s="21">
        <f t="shared" si="31"/>
        <v>2137.538431917499</v>
      </c>
      <c r="L148" s="21">
        <f t="shared" si="31"/>
        <v>2143.09884128887</v>
      </c>
      <c r="M148" s="21">
        <f t="shared" si="31"/>
        <v>2148.691686381573</v>
      </c>
      <c r="N148" s="21">
        <f t="shared" si="31"/>
        <v>2154.3171564039844</v>
      </c>
      <c r="O148" s="21">
        <f>SUM(C148:N148)</f>
        <v>24493.409047880723</v>
      </c>
      <c r="P148" s="20"/>
    </row>
    <row r="149" spans="2:16" ht="12.75">
      <c r="B149" s="17" t="s">
        <v>32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1">
        <f>SUM(C149:N149)</f>
        <v>0</v>
      </c>
      <c r="P149" s="20"/>
    </row>
    <row r="150" ht="12.75">
      <c r="P150" s="20"/>
    </row>
    <row r="151" spans="1:16" ht="12.75">
      <c r="A151" s="17" t="s">
        <v>33</v>
      </c>
      <c r="P151" s="20"/>
    </row>
    <row r="152" spans="1:16" ht="12.75">
      <c r="A152" s="19"/>
      <c r="B152" s="17" t="s">
        <v>34</v>
      </c>
      <c r="C152" s="21">
        <f aca="true" t="shared" si="32" ref="C152:N152">IF(B161&gt;0,(IF(C145-C153-C155&gt;0,MIN(B161,C145-C153-C155),0)),0)</f>
        <v>0</v>
      </c>
      <c r="D152" s="21">
        <f t="shared" si="32"/>
        <v>0</v>
      </c>
      <c r="E152" s="21">
        <f t="shared" si="32"/>
        <v>0</v>
      </c>
      <c r="F152" s="21">
        <f t="shared" si="32"/>
        <v>0</v>
      </c>
      <c r="G152" s="21">
        <f t="shared" si="32"/>
        <v>0</v>
      </c>
      <c r="H152" s="21">
        <f t="shared" si="32"/>
        <v>0</v>
      </c>
      <c r="I152" s="21">
        <f t="shared" si="32"/>
        <v>0</v>
      </c>
      <c r="J152" s="21">
        <f t="shared" si="32"/>
        <v>0</v>
      </c>
      <c r="K152" s="21">
        <f t="shared" si="32"/>
        <v>0</v>
      </c>
      <c r="L152" s="21">
        <f t="shared" si="32"/>
        <v>0</v>
      </c>
      <c r="M152" s="21">
        <f t="shared" si="32"/>
        <v>0</v>
      </c>
      <c r="N152" s="21">
        <f t="shared" si="32"/>
        <v>0</v>
      </c>
      <c r="O152" s="21">
        <f>SUM(C152:N152)</f>
        <v>0</v>
      </c>
      <c r="P152" s="20"/>
    </row>
    <row r="153" spans="2:16" ht="12.75">
      <c r="B153" s="17" t="s">
        <v>35</v>
      </c>
      <c r="C153" s="21">
        <f aca="true" t="shared" si="33" ref="C153:N153">$P153/12</f>
        <v>854.1666666666666</v>
      </c>
      <c r="D153" s="21">
        <f t="shared" si="33"/>
        <v>854.1666666666666</v>
      </c>
      <c r="E153" s="21">
        <f t="shared" si="33"/>
        <v>854.1666666666666</v>
      </c>
      <c r="F153" s="21">
        <f t="shared" si="33"/>
        <v>854.1666666666666</v>
      </c>
      <c r="G153" s="21">
        <f t="shared" si="33"/>
        <v>854.1666666666666</v>
      </c>
      <c r="H153" s="21">
        <f t="shared" si="33"/>
        <v>854.1666666666666</v>
      </c>
      <c r="I153" s="21">
        <f t="shared" si="33"/>
        <v>854.1666666666666</v>
      </c>
      <c r="J153" s="21">
        <f t="shared" si="33"/>
        <v>854.1666666666666</v>
      </c>
      <c r="K153" s="21">
        <f t="shared" si="33"/>
        <v>854.1666666666666</v>
      </c>
      <c r="L153" s="21">
        <f t="shared" si="33"/>
        <v>854.1666666666666</v>
      </c>
      <c r="M153" s="21">
        <f t="shared" si="33"/>
        <v>854.1666666666666</v>
      </c>
      <c r="N153" s="21">
        <f t="shared" si="33"/>
        <v>854.1666666666666</v>
      </c>
      <c r="O153" s="21">
        <f>SUM(C153:N153)</f>
        <v>10250</v>
      </c>
      <c r="P153" s="50">
        <f>'Existing Loans'!F12*12</f>
        <v>10250</v>
      </c>
    </row>
    <row r="154" spans="2:14" ht="12.75">
      <c r="B154" s="17" t="s">
        <v>27</v>
      </c>
      <c r="C154" s="29">
        <f>'Existing Loans'!$E13</f>
        <v>0.07</v>
      </c>
      <c r="D154" s="29">
        <f>'Existing Loans'!$E13</f>
        <v>0.07</v>
      </c>
      <c r="E154" s="29">
        <f>'Existing Loans'!$E13</f>
        <v>0.07</v>
      </c>
      <c r="F154" s="29">
        <f>'Existing Loans'!$E13</f>
        <v>0.07</v>
      </c>
      <c r="G154" s="29">
        <f>'Existing Loans'!$E13</f>
        <v>0.07</v>
      </c>
      <c r="H154" s="29">
        <f>'Existing Loans'!$E13</f>
        <v>0.07</v>
      </c>
      <c r="I154" s="29">
        <f>'Existing Loans'!$E13</f>
        <v>0.07</v>
      </c>
      <c r="J154" s="29">
        <f>'Existing Loans'!$E13</f>
        <v>0.07</v>
      </c>
      <c r="K154" s="29">
        <f>'Existing Loans'!$E13</f>
        <v>0.07</v>
      </c>
      <c r="L154" s="29">
        <f>'Existing Loans'!$E13</f>
        <v>0.07</v>
      </c>
      <c r="M154" s="29">
        <f>'Existing Loans'!$E13</f>
        <v>0.07</v>
      </c>
      <c r="N154" s="29">
        <f>'Existing Loans'!$E13</f>
        <v>0.07</v>
      </c>
    </row>
    <row r="155" spans="1:16" ht="12.75">
      <c r="A155" s="19"/>
      <c r="B155" s="17" t="s">
        <v>36</v>
      </c>
      <c r="C155" s="21">
        <f aca="true" t="shared" si="34" ref="C155:N155">C154*(B163+B161)/12</f>
        <v>145.83333333333334</v>
      </c>
      <c r="D155" s="21">
        <f t="shared" si="34"/>
        <v>147.26736111111111</v>
      </c>
      <c r="E155" s="21">
        <f t="shared" si="34"/>
        <v>154.53185281635805</v>
      </c>
      <c r="F155" s="21">
        <f t="shared" si="34"/>
        <v>161.82748615531764</v>
      </c>
      <c r="G155" s="21">
        <f t="shared" si="34"/>
        <v>169.15444278751997</v>
      </c>
      <c r="H155" s="21">
        <f t="shared" si="34"/>
        <v>176.51290543217556</v>
      </c>
      <c r="I155" s="21">
        <f t="shared" si="34"/>
        <v>183.90305787435705</v>
      </c>
      <c r="J155" s="21">
        <f t="shared" si="34"/>
        <v>191.3250849712167</v>
      </c>
      <c r="K155" s="21">
        <f t="shared" si="34"/>
        <v>198.77917265824013</v>
      </c>
      <c r="L155" s="21">
        <f t="shared" si="34"/>
        <v>206.2655079555367</v>
      </c>
      <c r="M155" s="21">
        <f t="shared" si="34"/>
        <v>213.78427897416614</v>
      </c>
      <c r="N155" s="21">
        <f t="shared" si="34"/>
        <v>221.33567492250316</v>
      </c>
      <c r="O155" s="21">
        <f>SUM(C155:N155)</f>
        <v>2170.5201589918356</v>
      </c>
      <c r="P155" s="20"/>
    </row>
    <row r="156" spans="1:16" ht="12.75">
      <c r="A156" s="19"/>
      <c r="B156" s="17" t="s">
        <v>37</v>
      </c>
      <c r="C156" s="20">
        <f aca="true" t="shared" si="35" ref="C156:N156">$P156/12</f>
        <v>0</v>
      </c>
      <c r="D156" s="20">
        <f t="shared" si="35"/>
        <v>0</v>
      </c>
      <c r="E156" s="20">
        <f t="shared" si="35"/>
        <v>0</v>
      </c>
      <c r="F156" s="20">
        <f t="shared" si="35"/>
        <v>0</v>
      </c>
      <c r="G156" s="20">
        <f t="shared" si="35"/>
        <v>0</v>
      </c>
      <c r="H156" s="20">
        <f t="shared" si="35"/>
        <v>0</v>
      </c>
      <c r="I156" s="20">
        <f t="shared" si="35"/>
        <v>0</v>
      </c>
      <c r="J156" s="20">
        <f t="shared" si="35"/>
        <v>0</v>
      </c>
      <c r="K156" s="20">
        <f t="shared" si="35"/>
        <v>0</v>
      </c>
      <c r="L156" s="20">
        <f t="shared" si="35"/>
        <v>0</v>
      </c>
      <c r="M156" s="20">
        <f t="shared" si="35"/>
        <v>0</v>
      </c>
      <c r="N156" s="20">
        <f t="shared" si="35"/>
        <v>0</v>
      </c>
      <c r="O156" s="21">
        <f>SUM(C156:N156)</f>
        <v>0</v>
      </c>
      <c r="P156" s="36"/>
    </row>
    <row r="157" spans="1:16" ht="12.75">
      <c r="A157" s="17" t="s">
        <v>38</v>
      </c>
      <c r="C157" s="30">
        <f>C145+C148+C149-C153-C152-C155-C156</f>
        <v>2.842170943040401E-14</v>
      </c>
      <c r="D157" s="30">
        <f aca="true" t="shared" si="36" ref="D157:N157">D145+D148+D149-D152-D153-D155-D156</f>
        <v>-1.4210854715202004E-13</v>
      </c>
      <c r="E157" s="30">
        <f t="shared" si="36"/>
        <v>2.842170943040401E-14</v>
      </c>
      <c r="F157" s="30">
        <f t="shared" si="36"/>
        <v>-2.842170943040401E-14</v>
      </c>
      <c r="G157" s="30">
        <f t="shared" si="36"/>
        <v>2.5579538487363607E-13</v>
      </c>
      <c r="H157" s="30">
        <f t="shared" si="36"/>
        <v>-1.1368683772161603E-13</v>
      </c>
      <c r="I157" s="30">
        <f t="shared" si="36"/>
        <v>1.1368683772161603E-13</v>
      </c>
      <c r="J157" s="30">
        <f t="shared" si="36"/>
        <v>-1.1368683772161603E-13</v>
      </c>
      <c r="K157" s="30">
        <f t="shared" si="36"/>
        <v>-2.5579538487363607E-13</v>
      </c>
      <c r="L157" s="30">
        <f t="shared" si="36"/>
        <v>0</v>
      </c>
      <c r="M157" s="30">
        <f t="shared" si="36"/>
        <v>-2.842170943040401E-14</v>
      </c>
      <c r="N157" s="30">
        <f t="shared" si="36"/>
        <v>8.526512829121202E-14</v>
      </c>
      <c r="O157" s="30">
        <f>N157</f>
        <v>8.526512829121202E-14</v>
      </c>
      <c r="P157" s="21"/>
    </row>
    <row r="158" ht="12.75">
      <c r="P158" s="21"/>
    </row>
    <row r="159" spans="1:16" ht="12.75">
      <c r="A159" s="17" t="s">
        <v>39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2.75">
      <c r="A160" s="19"/>
      <c r="B160" s="17" t="s">
        <v>40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2:16" ht="12.75">
      <c r="B161" s="20"/>
      <c r="C161" s="30">
        <f aca="true" t="shared" si="37" ref="C161:N161">B161+C148-C152</f>
        <v>1100.0000000000002</v>
      </c>
      <c r="D161" s="30">
        <f t="shared" si="37"/>
        <v>3199.508101851852</v>
      </c>
      <c r="E161" s="30">
        <f t="shared" si="37"/>
        <v>5304.354769483025</v>
      </c>
      <c r="F161" s="30">
        <f t="shared" si="37"/>
        <v>7414.571144527232</v>
      </c>
      <c r="G161" s="30">
        <f t="shared" si="37"/>
        <v>9530.188550277715</v>
      </c>
      <c r="H161" s="30">
        <f t="shared" si="37"/>
        <v>11651.238492746927</v>
      </c>
      <c r="I161" s="30">
        <f t="shared" si="37"/>
        <v>13777.752661732395</v>
      </c>
      <c r="J161" s="30">
        <f t="shared" si="37"/>
        <v>15909.762931888796</v>
      </c>
      <c r="K161" s="30">
        <f t="shared" si="37"/>
        <v>18047.301363806295</v>
      </c>
      <c r="L161" s="30">
        <f t="shared" si="37"/>
        <v>20190.400205095164</v>
      </c>
      <c r="M161" s="30">
        <f t="shared" si="37"/>
        <v>22339.09189147674</v>
      </c>
      <c r="N161" s="30">
        <f t="shared" si="37"/>
        <v>24493.409047880723</v>
      </c>
      <c r="O161" s="21"/>
      <c r="P161" s="21"/>
    </row>
    <row r="162" spans="1:16" ht="12.75">
      <c r="A162" s="19"/>
      <c r="B162" s="17" t="s">
        <v>41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2:16" ht="12.75">
      <c r="B163" s="21">
        <f>'Existing Loans'!B12</f>
        <v>25000</v>
      </c>
      <c r="C163" s="21">
        <f aca="true" t="shared" si="38" ref="C163:N163">B163-C153</f>
        <v>24145.833333333332</v>
      </c>
      <c r="D163" s="21">
        <f t="shared" si="38"/>
        <v>23291.666666666664</v>
      </c>
      <c r="E163" s="21">
        <f t="shared" si="38"/>
        <v>22437.499999999996</v>
      </c>
      <c r="F163" s="21">
        <f t="shared" si="38"/>
        <v>21583.33333333333</v>
      </c>
      <c r="G163" s="21">
        <f t="shared" si="38"/>
        <v>20729.16666666666</v>
      </c>
      <c r="H163" s="21">
        <f t="shared" si="38"/>
        <v>19874.999999999993</v>
      </c>
      <c r="I163" s="21">
        <f t="shared" si="38"/>
        <v>19020.833333333325</v>
      </c>
      <c r="J163" s="21">
        <f t="shared" si="38"/>
        <v>18166.666666666657</v>
      </c>
      <c r="K163" s="21">
        <f t="shared" si="38"/>
        <v>17312.49999999999</v>
      </c>
      <c r="L163" s="21">
        <f t="shared" si="38"/>
        <v>16458.33333333332</v>
      </c>
      <c r="M163" s="21">
        <f t="shared" si="38"/>
        <v>15604.166666666655</v>
      </c>
      <c r="N163" s="21">
        <f t="shared" si="38"/>
        <v>14749.999999999989</v>
      </c>
      <c r="O163" s="21"/>
      <c r="P163" s="21"/>
    </row>
    <row r="164" spans="1:16" ht="12.75">
      <c r="A164" s="19"/>
      <c r="B164" s="21" t="s">
        <v>69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2:16" ht="12.75">
      <c r="B165" s="21">
        <f>'Existing Loans'!B24+'Existing Loans'!B36</f>
        <v>150000</v>
      </c>
      <c r="C165" s="46">
        <f>B165+C149-C135-C138-C139-C140</f>
        <v>149566.66666666666</v>
      </c>
      <c r="D165" s="46">
        <f aca="true" t="shared" si="39" ref="D165:N165">C165+D149-D135-D138-D139-D140</f>
        <v>149133.3333333333</v>
      </c>
      <c r="E165" s="46">
        <f t="shared" si="39"/>
        <v>148699.99999999997</v>
      </c>
      <c r="F165" s="46">
        <f t="shared" si="39"/>
        <v>148266.66666666663</v>
      </c>
      <c r="G165" s="46">
        <f t="shared" si="39"/>
        <v>147833.33333333328</v>
      </c>
      <c r="H165" s="46">
        <f t="shared" si="39"/>
        <v>147399.99999999994</v>
      </c>
      <c r="I165" s="46">
        <f t="shared" si="39"/>
        <v>146966.6666666666</v>
      </c>
      <c r="J165" s="46">
        <f t="shared" si="39"/>
        <v>146533.33333333326</v>
      </c>
      <c r="K165" s="46">
        <f t="shared" si="39"/>
        <v>146099.9999999999</v>
      </c>
      <c r="L165" s="46">
        <f t="shared" si="39"/>
        <v>145666.66666666657</v>
      </c>
      <c r="M165" s="46">
        <f t="shared" si="39"/>
        <v>145233.33333333323</v>
      </c>
      <c r="N165" s="46">
        <f t="shared" si="39"/>
        <v>144799.99999999988</v>
      </c>
      <c r="O165" s="21"/>
      <c r="P165" s="21"/>
    </row>
    <row r="166" spans="1:16" ht="12.75">
      <c r="A166" s="19"/>
      <c r="B166" s="21" t="s">
        <v>42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P166" s="21"/>
    </row>
    <row r="167" spans="2:16" ht="12.75">
      <c r="B167" s="21">
        <f aca="true" t="shared" si="40" ref="B167:N167">B165+B163+B161</f>
        <v>175000</v>
      </c>
      <c r="C167" s="46">
        <f t="shared" si="40"/>
        <v>174812.5</v>
      </c>
      <c r="D167" s="46">
        <f t="shared" si="40"/>
        <v>175624.50810185182</v>
      </c>
      <c r="E167" s="46">
        <f t="shared" si="40"/>
        <v>176441.854769483</v>
      </c>
      <c r="F167" s="46">
        <f t="shared" si="40"/>
        <v>177264.57114452717</v>
      </c>
      <c r="G167" s="46">
        <f t="shared" si="40"/>
        <v>178092.68855027767</v>
      </c>
      <c r="H167" s="46">
        <f t="shared" si="40"/>
        <v>178926.23849274687</v>
      </c>
      <c r="I167" s="46">
        <f t="shared" si="40"/>
        <v>179765.25266173232</v>
      </c>
      <c r="J167" s="46">
        <f t="shared" si="40"/>
        <v>180609.76293188872</v>
      </c>
      <c r="K167" s="46">
        <f t="shared" si="40"/>
        <v>181459.8013638062</v>
      </c>
      <c r="L167" s="46">
        <f t="shared" si="40"/>
        <v>182315.40020509504</v>
      </c>
      <c r="M167" s="46">
        <f t="shared" si="40"/>
        <v>183176.59189147662</v>
      </c>
      <c r="N167" s="46">
        <f t="shared" si="40"/>
        <v>184043.40904788062</v>
      </c>
      <c r="O167" s="21"/>
      <c r="P167" s="21"/>
    </row>
    <row r="168" spans="1:16" ht="12.75">
      <c r="A168" s="17" t="s">
        <v>43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2.75">
      <c r="A169" s="19"/>
      <c r="B169" s="17" t="s">
        <v>44</v>
      </c>
      <c r="C169" s="21">
        <f aca="true" t="shared" si="41" ref="C169:N169">C40+C144+C148+C149</f>
        <v>2100</v>
      </c>
      <c r="D169" s="21">
        <f t="shared" si="41"/>
        <v>2099.5081018518517</v>
      </c>
      <c r="E169" s="21">
        <f t="shared" si="41"/>
        <v>2104.846667631173</v>
      </c>
      <c r="F169" s="21">
        <f t="shared" si="41"/>
        <v>2110.2163750442064</v>
      </c>
      <c r="G169" s="21">
        <f t="shared" si="41"/>
        <v>2115.617405750483</v>
      </c>
      <c r="H169" s="21">
        <f t="shared" si="41"/>
        <v>2121.0499424692125</v>
      </c>
      <c r="I169" s="21">
        <f t="shared" si="41"/>
        <v>2126.514168985468</v>
      </c>
      <c r="J169" s="21">
        <f t="shared" si="41"/>
        <v>2132.0102701564015</v>
      </c>
      <c r="K169" s="21">
        <f t="shared" si="41"/>
        <v>2137.538431917499</v>
      </c>
      <c r="L169" s="21">
        <f t="shared" si="41"/>
        <v>2143.0988412888696</v>
      </c>
      <c r="M169" s="21">
        <f t="shared" si="41"/>
        <v>2148.691686381573</v>
      </c>
      <c r="N169" s="21">
        <f t="shared" si="41"/>
        <v>2154.3171564039844</v>
      </c>
      <c r="O169" s="21"/>
      <c r="P169" s="21"/>
    </row>
    <row r="170" spans="1:16" ht="12.75">
      <c r="A170" s="19"/>
      <c r="B170" s="17" t="s">
        <v>45</v>
      </c>
      <c r="C170" s="21">
        <f>C141+C153+C152+C155+C156+C157</f>
        <v>2100.0000000000005</v>
      </c>
      <c r="D170" s="21">
        <f aca="true" t="shared" si="42" ref="D170:N170">D141+D152+D153+D155+D156+D157</f>
        <v>2099.508101851852</v>
      </c>
      <c r="E170" s="21">
        <f t="shared" si="42"/>
        <v>2104.8466676311727</v>
      </c>
      <c r="F170" s="21">
        <f t="shared" si="42"/>
        <v>2110.2163750442064</v>
      </c>
      <c r="G170" s="21">
        <f t="shared" si="42"/>
        <v>2115.6174057504836</v>
      </c>
      <c r="H170" s="21">
        <f t="shared" si="42"/>
        <v>2121.0499424692125</v>
      </c>
      <c r="I170" s="21">
        <f t="shared" si="42"/>
        <v>2126.514168985468</v>
      </c>
      <c r="J170" s="21">
        <f t="shared" si="42"/>
        <v>2132.0102701564015</v>
      </c>
      <c r="K170" s="21">
        <f t="shared" si="42"/>
        <v>2137.5384319174987</v>
      </c>
      <c r="L170" s="21">
        <f t="shared" si="42"/>
        <v>2143.0988412888696</v>
      </c>
      <c r="M170" s="21">
        <f t="shared" si="42"/>
        <v>2148.691686381573</v>
      </c>
      <c r="N170" s="21">
        <f t="shared" si="42"/>
        <v>2154.3171564039844</v>
      </c>
      <c r="O170" s="21"/>
      <c r="P170" s="21"/>
    </row>
    <row r="171" spans="1:16" ht="12.75">
      <c r="A171" s="19"/>
      <c r="B171" s="17" t="s">
        <v>46</v>
      </c>
      <c r="C171" s="21">
        <f aca="true" t="shared" si="43" ref="C171:N171">C169-C170</f>
        <v>0</v>
      </c>
      <c r="D171" s="21">
        <f t="shared" si="43"/>
        <v>0</v>
      </c>
      <c r="E171" s="21">
        <f t="shared" si="43"/>
        <v>0</v>
      </c>
      <c r="F171" s="21">
        <f t="shared" si="43"/>
        <v>0</v>
      </c>
      <c r="G171" s="21">
        <f t="shared" si="43"/>
        <v>0</v>
      </c>
      <c r="H171" s="21">
        <f t="shared" si="43"/>
        <v>0</v>
      </c>
      <c r="I171" s="21">
        <f t="shared" si="43"/>
        <v>0</v>
      </c>
      <c r="J171" s="21">
        <f t="shared" si="43"/>
        <v>0</v>
      </c>
      <c r="K171" s="21">
        <f t="shared" si="43"/>
        <v>0</v>
      </c>
      <c r="L171" s="21">
        <f t="shared" si="43"/>
        <v>0</v>
      </c>
      <c r="M171" s="21">
        <f t="shared" si="43"/>
        <v>0</v>
      </c>
      <c r="N171" s="21">
        <f t="shared" si="43"/>
        <v>0</v>
      </c>
      <c r="O171" s="21"/>
      <c r="P171" s="21"/>
    </row>
    <row r="178" spans="4:5" ht="12.75">
      <c r="D178" s="21"/>
      <c r="E178" s="21"/>
    </row>
    <row r="179" spans="4:5" ht="12.75">
      <c r="D179" s="21"/>
      <c r="E179" s="21"/>
    </row>
    <row r="183" spans="4:5" ht="12.75">
      <c r="D183" s="21"/>
      <c r="E183" s="21"/>
    </row>
    <row r="184" spans="4:5" ht="12.75">
      <c r="D184" s="21"/>
      <c r="E184" s="21"/>
    </row>
    <row r="185" spans="4:5" ht="12.75">
      <c r="D185" s="21"/>
      <c r="E185" s="21"/>
    </row>
    <row r="186" spans="4:5" ht="12.75">
      <c r="D186" s="21"/>
      <c r="E186" s="21"/>
    </row>
    <row r="187" spans="4:5" ht="12.75">
      <c r="D187" s="21"/>
      <c r="E187" s="21"/>
    </row>
    <row r="188" spans="4:5" ht="12.75">
      <c r="D188" s="21"/>
      <c r="E188" s="21"/>
    </row>
    <row r="189" spans="4:5" ht="12.75">
      <c r="D189" s="21"/>
      <c r="E189" s="21"/>
    </row>
    <row r="190" spans="4:5" ht="12.75">
      <c r="D190" s="21"/>
      <c r="E190" s="21"/>
    </row>
    <row r="191" spans="4:5" ht="12.75">
      <c r="D191" s="21"/>
      <c r="E191" s="21"/>
    </row>
    <row r="192" spans="4:5" ht="12.75">
      <c r="D192" s="21"/>
      <c r="E192" s="21"/>
    </row>
    <row r="193" spans="4:5" ht="12.75">
      <c r="D193" s="21"/>
      <c r="E193" s="21"/>
    </row>
    <row r="194" spans="4:5" ht="12.75">
      <c r="D194" s="21"/>
      <c r="E194" s="21"/>
    </row>
    <row r="195" spans="4:5" ht="12.75">
      <c r="D195" s="21"/>
      <c r="E195" s="21"/>
    </row>
    <row r="196" spans="4:5" ht="12.75">
      <c r="D196" s="21"/>
      <c r="E196" s="21"/>
    </row>
    <row r="197" spans="4:5" ht="12.75">
      <c r="D197" s="21"/>
      <c r="E197" s="21"/>
    </row>
    <row r="198" spans="4:5" ht="12.75">
      <c r="D198" s="21"/>
      <c r="E198" s="21"/>
    </row>
    <row r="199" spans="4:5" ht="12.75">
      <c r="D199" s="21"/>
      <c r="E199" s="21"/>
    </row>
    <row r="200" spans="4:5" ht="12.75">
      <c r="D200" s="21"/>
      <c r="E200" s="21"/>
    </row>
    <row r="201" spans="4:5" ht="12.75">
      <c r="D201" s="21"/>
      <c r="E201" s="21"/>
    </row>
    <row r="202" spans="4:5" ht="12.75">
      <c r="D202" s="21"/>
      <c r="E202" s="21"/>
    </row>
    <row r="203" spans="4:5" ht="12.75">
      <c r="D203" s="21"/>
      <c r="E203" s="21"/>
    </row>
    <row r="204" spans="4:5" ht="12.75">
      <c r="D204" s="21"/>
      <c r="E204" s="21"/>
    </row>
    <row r="205" spans="4:5" ht="12.75">
      <c r="D205" s="21"/>
      <c r="E205" s="21"/>
    </row>
    <row r="206" spans="4:5" ht="12.75">
      <c r="D206" s="21"/>
      <c r="E206" s="21"/>
    </row>
    <row r="207" spans="4:5" ht="12.75">
      <c r="D207" s="21"/>
      <c r="E207" s="21"/>
    </row>
    <row r="208" spans="4:5" ht="12.75">
      <c r="D208" s="21"/>
      <c r="E208" s="21"/>
    </row>
    <row r="209" spans="4:5" ht="12.75">
      <c r="D209" s="21"/>
      <c r="E209" s="21"/>
    </row>
    <row r="210" spans="4:5" ht="12.75">
      <c r="D210" s="21"/>
      <c r="E210" s="21"/>
    </row>
    <row r="211" spans="4:5" ht="12.75">
      <c r="D211" s="21"/>
      <c r="E211" s="21"/>
    </row>
    <row r="212" spans="4:5" ht="12.75">
      <c r="D212" s="21"/>
      <c r="E212" s="21"/>
    </row>
    <row r="213" spans="4:5" ht="12.75">
      <c r="D213" s="21"/>
      <c r="E213" s="21"/>
    </row>
    <row r="214" spans="4:5" ht="12.75">
      <c r="D214" s="21"/>
      <c r="E214" s="21"/>
    </row>
    <row r="215" spans="4:5" ht="12.75">
      <c r="D215" s="21"/>
      <c r="E215" s="21"/>
    </row>
    <row r="216" spans="4:5" ht="12.75">
      <c r="D216" s="21"/>
      <c r="E216" s="21"/>
    </row>
    <row r="217" spans="4:5" ht="12.75">
      <c r="D217" s="21"/>
      <c r="E217" s="21"/>
    </row>
    <row r="218" spans="4:5" ht="12.75">
      <c r="D218" s="21"/>
      <c r="E218" s="21"/>
    </row>
    <row r="219" spans="4:5" ht="12.75">
      <c r="D219" s="21"/>
      <c r="E219" s="21"/>
    </row>
    <row r="220" spans="4:5" ht="12.75">
      <c r="D220" s="21"/>
      <c r="E220" s="21"/>
    </row>
    <row r="221" spans="4:5" ht="12.75">
      <c r="D221" s="21"/>
      <c r="E221" s="21"/>
    </row>
    <row r="222" spans="4:5" ht="12.75">
      <c r="D222" s="21"/>
      <c r="E222" s="21"/>
    </row>
    <row r="223" spans="4:5" ht="12.75">
      <c r="D223" s="21"/>
      <c r="E223" s="21"/>
    </row>
    <row r="224" spans="4:5" ht="12.75">
      <c r="D224" s="21"/>
      <c r="E224" s="21"/>
    </row>
    <row r="225" spans="4:5" ht="12.75">
      <c r="D225" s="21"/>
      <c r="E225" s="21"/>
    </row>
    <row r="226" spans="4:5" ht="12.75">
      <c r="D226" s="21"/>
      <c r="E226" s="21"/>
    </row>
    <row r="227" spans="4:5" ht="12.75">
      <c r="D227" s="21"/>
      <c r="E227" s="21"/>
    </row>
    <row r="228" spans="4:5" ht="12.75">
      <c r="D228" s="21"/>
      <c r="E228" s="21"/>
    </row>
    <row r="229" spans="4:5" ht="12.75">
      <c r="D229" s="21"/>
      <c r="E229" s="21"/>
    </row>
    <row r="230" spans="4:5" ht="12.75">
      <c r="D230" s="21"/>
      <c r="E230" s="21"/>
    </row>
    <row r="231" spans="4:5" ht="12.75">
      <c r="D231" s="21"/>
      <c r="E231" s="21"/>
    </row>
    <row r="232" spans="4:5" ht="12.75">
      <c r="D232" s="21"/>
      <c r="E232" s="21"/>
    </row>
    <row r="234" spans="4:5" ht="12.75">
      <c r="D234" s="21"/>
      <c r="E234" s="21"/>
    </row>
    <row r="235" spans="4:5" ht="12.75">
      <c r="D235" s="21"/>
      <c r="E235" s="21"/>
    </row>
    <row r="236" spans="4:5" ht="12.75">
      <c r="D236" s="21"/>
      <c r="E236" s="21"/>
    </row>
    <row r="237" spans="4:5" ht="12.75">
      <c r="D237" s="21"/>
      <c r="E237" s="21"/>
    </row>
    <row r="238" spans="4:5" ht="12.75">
      <c r="D238" s="21"/>
      <c r="E238" s="21"/>
    </row>
    <row r="239" spans="4:5" ht="12.75">
      <c r="D239" s="21"/>
      <c r="E239" s="21"/>
    </row>
    <row r="240" spans="4:5" ht="12.75">
      <c r="D240" s="21"/>
      <c r="E240" s="21"/>
    </row>
    <row r="241" spans="4:5" ht="12.75">
      <c r="D241" s="21"/>
      <c r="E241" s="21"/>
    </row>
    <row r="242" spans="4:5" ht="12.75">
      <c r="D242" s="21"/>
      <c r="E242" s="21"/>
    </row>
    <row r="243" spans="4:5" ht="12.75">
      <c r="D243" s="21"/>
      <c r="E243" s="21"/>
    </row>
    <row r="244" spans="4:5" ht="12.75">
      <c r="D244" s="21"/>
      <c r="E244" s="21"/>
    </row>
    <row r="245" spans="4:5" ht="12.75">
      <c r="D245" s="21"/>
      <c r="E245" s="21"/>
    </row>
    <row r="246" spans="4:5" ht="12.75">
      <c r="D246" s="21"/>
      <c r="E246" s="21"/>
    </row>
    <row r="247" spans="4:5" ht="12.75">
      <c r="D247" s="21"/>
      <c r="E247" s="21"/>
    </row>
  </sheetData>
  <sheetProtection sheet="1" objects="1" scenarios="1"/>
  <conditionalFormatting sqref="C161:N161 P2">
    <cfRule type="cellIs" priority="1" dxfId="2" operator="greaterThan" stopIfTrue="1">
      <formula>0</formula>
    </cfRule>
  </conditionalFormatting>
  <conditionalFormatting sqref="P1">
    <cfRule type="cellIs" priority="2" dxfId="3" operator="greaterThan" stopIfTrue="1">
      <formula>0</formula>
    </cfRule>
  </conditionalFormatting>
  <printOptions/>
  <pageMargins left="0.5" right="0.25" top="0.5" bottom="0.5" header="0" footer="0"/>
  <pageSetup fitToHeight="4" fitToWidth="1" orientation="landscape" scale="88" r:id="rId4"/>
  <rowBreaks count="1" manualBreakCount="1">
    <brk id="118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6.375" style="1" customWidth="1"/>
    <col min="2" max="2" width="10.50390625" style="1" customWidth="1"/>
    <col min="3" max="3" width="9.00390625" style="1" customWidth="1"/>
    <col min="4" max="4" width="9.875" style="1" bestFit="1" customWidth="1"/>
    <col min="5" max="16384" width="9.00390625" style="1" customWidth="1"/>
  </cols>
  <sheetData>
    <row r="1" ht="15.75">
      <c r="A1" s="8" t="s">
        <v>61</v>
      </c>
    </row>
    <row r="2" ht="15">
      <c r="B2" s="6" t="s">
        <v>59</v>
      </c>
    </row>
    <row r="3" spans="2:4" ht="12" customHeight="1">
      <c r="B3" s="1" t="s">
        <v>49</v>
      </c>
      <c r="C3" s="1" t="s">
        <v>64</v>
      </c>
      <c r="D3" s="1" t="s">
        <v>54</v>
      </c>
    </row>
    <row r="4" spans="2:7" ht="12.75">
      <c r="B4" s="1" t="s">
        <v>50</v>
      </c>
      <c r="C4" s="1" t="s">
        <v>52</v>
      </c>
      <c r="D4" s="1" t="s">
        <v>55</v>
      </c>
      <c r="E4" s="1" t="s">
        <v>54</v>
      </c>
      <c r="F4" s="1" t="s">
        <v>63</v>
      </c>
      <c r="G4" s="1" t="s">
        <v>64</v>
      </c>
    </row>
    <row r="5" spans="1:7" ht="13.5" thickBot="1">
      <c r="A5" s="2" t="s">
        <v>58</v>
      </c>
      <c r="B5" s="3" t="s">
        <v>51</v>
      </c>
      <c r="C5" s="4" t="s">
        <v>65</v>
      </c>
      <c r="D5" s="4" t="s">
        <v>56</v>
      </c>
      <c r="E5" s="28" t="s">
        <v>52</v>
      </c>
      <c r="F5" s="28" t="s">
        <v>49</v>
      </c>
      <c r="G5" s="28" t="s">
        <v>72</v>
      </c>
    </row>
    <row r="6" spans="1:7" ht="13.5" thickTop="1">
      <c r="A6" s="5" t="s">
        <v>78</v>
      </c>
      <c r="B6" s="5">
        <v>25000</v>
      </c>
      <c r="C6" s="10">
        <v>0.07</v>
      </c>
      <c r="D6" s="11">
        <v>1000</v>
      </c>
      <c r="E6" s="12">
        <f aca="true" t="shared" si="0" ref="E6:E11">B6*(C6/12)</f>
        <v>145.83333333333334</v>
      </c>
      <c r="F6" s="12">
        <f aca="true" t="shared" si="1" ref="F6:F11">D6-E6</f>
        <v>854.1666666666666</v>
      </c>
      <c r="G6" s="31">
        <f aca="true" t="shared" si="2" ref="G6:G11">(E6+F6)*12</f>
        <v>12000</v>
      </c>
    </row>
    <row r="7" spans="1:7" ht="12.75">
      <c r="A7" s="5">
        <v>2</v>
      </c>
      <c r="B7" s="5"/>
      <c r="C7" s="10"/>
      <c r="D7" s="11"/>
      <c r="E7" s="12">
        <f t="shared" si="0"/>
        <v>0</v>
      </c>
      <c r="F7" s="12">
        <f t="shared" si="1"/>
        <v>0</v>
      </c>
      <c r="G7" s="31">
        <f t="shared" si="2"/>
        <v>0</v>
      </c>
    </row>
    <row r="8" spans="1:7" ht="12.75">
      <c r="A8" s="5">
        <v>3</v>
      </c>
      <c r="B8" s="5"/>
      <c r="C8" s="10"/>
      <c r="D8" s="11"/>
      <c r="E8" s="12">
        <f t="shared" si="0"/>
        <v>0</v>
      </c>
      <c r="F8" s="12">
        <f t="shared" si="1"/>
        <v>0</v>
      </c>
      <c r="G8" s="31">
        <f t="shared" si="2"/>
        <v>0</v>
      </c>
    </row>
    <row r="9" spans="1:7" ht="12.75">
      <c r="A9" s="5">
        <v>4</v>
      </c>
      <c r="B9" s="5"/>
      <c r="C9" s="10"/>
      <c r="D9" s="11"/>
      <c r="E9" s="12">
        <f t="shared" si="0"/>
        <v>0</v>
      </c>
      <c r="F9" s="12">
        <f t="shared" si="1"/>
        <v>0</v>
      </c>
      <c r="G9" s="31">
        <f t="shared" si="2"/>
        <v>0</v>
      </c>
    </row>
    <row r="10" spans="1:7" ht="12.75">
      <c r="A10" s="5">
        <v>5</v>
      </c>
      <c r="B10" s="5"/>
      <c r="C10" s="10"/>
      <c r="D10" s="11"/>
      <c r="E10" s="12">
        <f t="shared" si="0"/>
        <v>0</v>
      </c>
      <c r="F10" s="12">
        <f t="shared" si="1"/>
        <v>0</v>
      </c>
      <c r="G10" s="31">
        <f t="shared" si="2"/>
        <v>0</v>
      </c>
    </row>
    <row r="11" spans="1:7" ht="12.75">
      <c r="A11" s="5">
        <v>6</v>
      </c>
      <c r="B11" s="5"/>
      <c r="C11" s="10"/>
      <c r="D11" s="11"/>
      <c r="E11" s="32">
        <f t="shared" si="0"/>
        <v>0</v>
      </c>
      <c r="F11" s="32">
        <f t="shared" si="1"/>
        <v>0</v>
      </c>
      <c r="G11" s="33">
        <f t="shared" si="2"/>
        <v>0</v>
      </c>
    </row>
    <row r="12" spans="1:7" ht="12.75">
      <c r="A12" s="1" t="s">
        <v>14</v>
      </c>
      <c r="B12" s="9">
        <f>SUM(B6:B11)</f>
        <v>25000</v>
      </c>
      <c r="D12" s="9">
        <f>SUM(D6:D11)</f>
        <v>1000</v>
      </c>
      <c r="E12" s="9">
        <f>SUM(E6:E11)</f>
        <v>145.83333333333334</v>
      </c>
      <c r="F12" s="9">
        <f>SUM(F6:F11)</f>
        <v>854.1666666666666</v>
      </c>
      <c r="G12" s="31">
        <f>SUM(G6:G11)</f>
        <v>12000</v>
      </c>
    </row>
    <row r="13" spans="4:6" ht="12.75">
      <c r="D13" s="1" t="str">
        <f>B2</f>
        <v>Operating - Less than one year</v>
      </c>
      <c r="E13" s="27">
        <f>E12/B12*12</f>
        <v>0.07</v>
      </c>
      <c r="F13" s="1" t="s">
        <v>67</v>
      </c>
    </row>
    <row r="14" ht="15">
      <c r="B14" s="7" t="s">
        <v>62</v>
      </c>
    </row>
    <row r="15" spans="2:4" ht="12.75">
      <c r="B15" s="1" t="s">
        <v>49</v>
      </c>
      <c r="C15" s="1" t="s">
        <v>52</v>
      </c>
      <c r="D15" s="1" t="s">
        <v>54</v>
      </c>
    </row>
    <row r="16" spans="2:7" ht="12.75">
      <c r="B16" s="1" t="s">
        <v>50</v>
      </c>
      <c r="C16" s="1" t="s">
        <v>53</v>
      </c>
      <c r="D16" s="1" t="s">
        <v>55</v>
      </c>
      <c r="E16" s="1" t="s">
        <v>54</v>
      </c>
      <c r="F16" s="1" t="s">
        <v>63</v>
      </c>
      <c r="G16" s="1" t="s">
        <v>64</v>
      </c>
    </row>
    <row r="17" spans="1:7" ht="13.5" thickBot="1">
      <c r="A17" s="2" t="s">
        <v>58</v>
      </c>
      <c r="B17" s="3" t="s">
        <v>51</v>
      </c>
      <c r="C17" s="4" t="s">
        <v>57</v>
      </c>
      <c r="D17" s="4" t="s">
        <v>56</v>
      </c>
      <c r="E17" s="28" t="s">
        <v>52</v>
      </c>
      <c r="F17" s="28" t="s">
        <v>49</v>
      </c>
      <c r="G17" s="28" t="s">
        <v>72</v>
      </c>
    </row>
    <row r="18" spans="1:7" ht="13.5" thickTop="1">
      <c r="A18" s="5" t="s">
        <v>78</v>
      </c>
      <c r="B18" s="5">
        <v>50000</v>
      </c>
      <c r="C18" s="10">
        <v>0.06</v>
      </c>
      <c r="D18" s="11">
        <v>500</v>
      </c>
      <c r="E18" s="12">
        <f aca="true" t="shared" si="3" ref="E18:E23">B18*(C18/12)</f>
        <v>250</v>
      </c>
      <c r="F18" s="12">
        <f aca="true" t="shared" si="4" ref="F18:F23">D18-E18</f>
        <v>250</v>
      </c>
      <c r="G18" s="31">
        <f aca="true" t="shared" si="5" ref="G18:G23">(E18+F18)*12</f>
        <v>6000</v>
      </c>
    </row>
    <row r="19" spans="1:7" ht="12.75">
      <c r="A19" s="5">
        <v>2</v>
      </c>
      <c r="B19" s="5"/>
      <c r="C19" s="10"/>
      <c r="D19" s="11"/>
      <c r="E19" s="12">
        <f t="shared" si="3"/>
        <v>0</v>
      </c>
      <c r="F19" s="12">
        <f t="shared" si="4"/>
        <v>0</v>
      </c>
      <c r="G19" s="31">
        <f t="shared" si="5"/>
        <v>0</v>
      </c>
    </row>
    <row r="20" spans="1:7" ht="12.75">
      <c r="A20" s="5">
        <v>3</v>
      </c>
      <c r="B20" s="5"/>
      <c r="C20" s="10"/>
      <c r="D20" s="11"/>
      <c r="E20" s="12">
        <f t="shared" si="3"/>
        <v>0</v>
      </c>
      <c r="F20" s="12">
        <f t="shared" si="4"/>
        <v>0</v>
      </c>
      <c r="G20" s="31">
        <f t="shared" si="5"/>
        <v>0</v>
      </c>
    </row>
    <row r="21" spans="1:7" ht="12.75">
      <c r="A21" s="5">
        <v>4</v>
      </c>
      <c r="B21" s="5"/>
      <c r="C21" s="10"/>
      <c r="D21" s="11"/>
      <c r="E21" s="12">
        <f t="shared" si="3"/>
        <v>0</v>
      </c>
      <c r="F21" s="12">
        <f t="shared" si="4"/>
        <v>0</v>
      </c>
      <c r="G21" s="31">
        <f t="shared" si="5"/>
        <v>0</v>
      </c>
    </row>
    <row r="22" spans="1:7" ht="12.75">
      <c r="A22" s="5">
        <v>5</v>
      </c>
      <c r="B22" s="5"/>
      <c r="C22" s="10"/>
      <c r="D22" s="11"/>
      <c r="E22" s="12">
        <f t="shared" si="3"/>
        <v>0</v>
      </c>
      <c r="F22" s="12">
        <f t="shared" si="4"/>
        <v>0</v>
      </c>
      <c r="G22" s="31">
        <f t="shared" si="5"/>
        <v>0</v>
      </c>
    </row>
    <row r="23" spans="1:7" ht="12.75">
      <c r="A23" s="5">
        <v>6</v>
      </c>
      <c r="B23" s="5"/>
      <c r="C23" s="10"/>
      <c r="D23" s="11"/>
      <c r="E23" s="32">
        <f t="shared" si="3"/>
        <v>0</v>
      </c>
      <c r="F23" s="32">
        <f t="shared" si="4"/>
        <v>0</v>
      </c>
      <c r="G23" s="33">
        <f t="shared" si="5"/>
        <v>0</v>
      </c>
    </row>
    <row r="24" spans="2:7" ht="12.75">
      <c r="B24" s="9">
        <f>SUM(B18:B23)</f>
        <v>50000</v>
      </c>
      <c r="D24" s="9">
        <f>SUM(D18:D23)</f>
        <v>500</v>
      </c>
      <c r="E24" s="9">
        <f>SUM(E18:E23)</f>
        <v>250</v>
      </c>
      <c r="F24" s="9">
        <f>SUM(F18:F23)</f>
        <v>250</v>
      </c>
      <c r="G24" s="31">
        <f>SUM(G18:G23)</f>
        <v>6000</v>
      </c>
    </row>
    <row r="25" spans="4:6" ht="12.75">
      <c r="D25" s="1" t="str">
        <f>B14</f>
        <v>Intermediate - Machinery and Cattle 1-10 years</v>
      </c>
      <c r="E25" s="27">
        <f>E24/B24*12</f>
        <v>0.06</v>
      </c>
      <c r="F25" s="1" t="s">
        <v>67</v>
      </c>
    </row>
    <row r="26" ht="15">
      <c r="B26" s="7" t="s">
        <v>60</v>
      </c>
    </row>
    <row r="27" spans="2:4" ht="12.75">
      <c r="B27" s="1" t="s">
        <v>49</v>
      </c>
      <c r="C27" s="1" t="s">
        <v>52</v>
      </c>
      <c r="D27" s="1" t="s">
        <v>54</v>
      </c>
    </row>
    <row r="28" spans="2:7" ht="12.75">
      <c r="B28" s="1" t="s">
        <v>50</v>
      </c>
      <c r="C28" s="1" t="s">
        <v>53</v>
      </c>
      <c r="D28" s="1" t="s">
        <v>55</v>
      </c>
      <c r="E28" s="1" t="s">
        <v>54</v>
      </c>
      <c r="F28" s="1" t="s">
        <v>63</v>
      </c>
      <c r="G28" s="1" t="s">
        <v>64</v>
      </c>
    </row>
    <row r="29" spans="1:7" ht="13.5" thickBot="1">
      <c r="A29" s="2" t="s">
        <v>58</v>
      </c>
      <c r="B29" s="3" t="s">
        <v>51</v>
      </c>
      <c r="C29" s="4" t="s">
        <v>57</v>
      </c>
      <c r="D29" s="4" t="s">
        <v>56</v>
      </c>
      <c r="E29" s="28" t="s">
        <v>52</v>
      </c>
      <c r="F29" s="28" t="s">
        <v>49</v>
      </c>
      <c r="G29" s="28" t="s">
        <v>72</v>
      </c>
    </row>
    <row r="30" spans="1:7" ht="13.5" thickTop="1">
      <c r="A30" s="5" t="s">
        <v>78</v>
      </c>
      <c r="B30" s="5">
        <v>100000</v>
      </c>
      <c r="C30" s="10">
        <v>0.05</v>
      </c>
      <c r="D30" s="11">
        <v>600</v>
      </c>
      <c r="E30" s="12">
        <f aca="true" t="shared" si="6" ref="E30:E35">B30*(C30/12)</f>
        <v>416.6666666666667</v>
      </c>
      <c r="F30" s="12">
        <f aca="true" t="shared" si="7" ref="F30:F35">D30-E30</f>
        <v>183.33333333333331</v>
      </c>
      <c r="G30" s="31">
        <f aca="true" t="shared" si="8" ref="G30:G35">(E30+F30)*12</f>
        <v>7200</v>
      </c>
    </row>
    <row r="31" spans="1:7" ht="12.75">
      <c r="A31" s="5">
        <v>2</v>
      </c>
      <c r="B31" s="5"/>
      <c r="C31" s="10"/>
      <c r="D31" s="11"/>
      <c r="E31" s="12">
        <f t="shared" si="6"/>
        <v>0</v>
      </c>
      <c r="F31" s="12">
        <f t="shared" si="7"/>
        <v>0</v>
      </c>
      <c r="G31" s="31">
        <f t="shared" si="8"/>
        <v>0</v>
      </c>
    </row>
    <row r="32" spans="1:7" ht="12.75">
      <c r="A32" s="5">
        <v>3</v>
      </c>
      <c r="B32" s="5"/>
      <c r="C32" s="10"/>
      <c r="D32" s="11"/>
      <c r="E32" s="12">
        <f t="shared" si="6"/>
        <v>0</v>
      </c>
      <c r="F32" s="12">
        <f t="shared" si="7"/>
        <v>0</v>
      </c>
      <c r="G32" s="31">
        <f t="shared" si="8"/>
        <v>0</v>
      </c>
    </row>
    <row r="33" spans="1:7" ht="12.75">
      <c r="A33" s="5">
        <v>4</v>
      </c>
      <c r="B33" s="5"/>
      <c r="C33" s="10"/>
      <c r="D33" s="11"/>
      <c r="E33" s="12">
        <f t="shared" si="6"/>
        <v>0</v>
      </c>
      <c r="F33" s="12">
        <f t="shared" si="7"/>
        <v>0</v>
      </c>
      <c r="G33" s="31">
        <f t="shared" si="8"/>
        <v>0</v>
      </c>
    </row>
    <row r="34" spans="1:7" ht="12.75">
      <c r="A34" s="5">
        <v>5</v>
      </c>
      <c r="B34" s="5"/>
      <c r="C34" s="10"/>
      <c r="D34" s="11"/>
      <c r="E34" s="12">
        <f t="shared" si="6"/>
        <v>0</v>
      </c>
      <c r="F34" s="12">
        <f t="shared" si="7"/>
        <v>0</v>
      </c>
      <c r="G34" s="31">
        <f t="shared" si="8"/>
        <v>0</v>
      </c>
    </row>
    <row r="35" spans="1:7" ht="12.75">
      <c r="A35" s="5">
        <v>6</v>
      </c>
      <c r="B35" s="5"/>
      <c r="C35" s="10"/>
      <c r="D35" s="11"/>
      <c r="E35" s="32">
        <f t="shared" si="6"/>
        <v>0</v>
      </c>
      <c r="F35" s="32">
        <f t="shared" si="7"/>
        <v>0</v>
      </c>
      <c r="G35" s="33">
        <f t="shared" si="8"/>
        <v>0</v>
      </c>
    </row>
    <row r="36" spans="2:7" ht="12.75">
      <c r="B36" s="9">
        <f>SUM(B30:B35)</f>
        <v>100000</v>
      </c>
      <c r="D36" s="9">
        <f>SUM(D30:D35)</f>
        <v>600</v>
      </c>
      <c r="E36" s="9">
        <f>SUM(E30:E35)</f>
        <v>416.6666666666667</v>
      </c>
      <c r="F36" s="9">
        <f>SUM(F30:F35)</f>
        <v>183.33333333333331</v>
      </c>
      <c r="G36" s="31">
        <f>SUM(G30:G35)</f>
        <v>7200</v>
      </c>
    </row>
    <row r="37" spans="4:6" ht="12.75">
      <c r="D37" s="1" t="str">
        <f>B26</f>
        <v>Long Term - Land &amp; Buildings 10 or more years</v>
      </c>
      <c r="E37" s="27">
        <f>E36/B36*12</f>
        <v>0.05</v>
      </c>
      <c r="F37" s="1" t="s">
        <v>67</v>
      </c>
    </row>
    <row r="39" spans="2:5" ht="12.75">
      <c r="B39" s="1" t="s">
        <v>68</v>
      </c>
      <c r="E39" s="27">
        <f>((E24+E36)/(B24+B36))*12</f>
        <v>0.053333333333333344</v>
      </c>
    </row>
  </sheetData>
  <sheetProtection sheet="1" objects="1" scenarios="1"/>
  <printOptions/>
  <pageMargins left="0.75" right="0.11" top="1" bottom="1" header="0.5" footer="0.5"/>
  <pageSetup horizontalDpi="355" verticalDpi="3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Robb</dc:creator>
  <cp:keywords/>
  <dc:description/>
  <cp:lastModifiedBy>rbetz</cp:lastModifiedBy>
  <cp:lastPrinted>2003-04-15T21:46:48Z</cp:lastPrinted>
  <dcterms:created xsi:type="dcterms:W3CDTF">2002-11-08T14:46:53Z</dcterms:created>
  <dcterms:modified xsi:type="dcterms:W3CDTF">2011-07-28T21:56:30Z</dcterms:modified>
  <cp:category/>
  <cp:version/>
  <cp:contentType/>
  <cp:contentStatus/>
</cp:coreProperties>
</file>