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<sst xmlns="http://schemas.openxmlformats.org/spreadsheetml/2006/main" count="57" uniqueCount="50">
  <si>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</si>
  <si>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</si>
  <si>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</si>
  <si>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</si>
  <si>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</si>
  <si>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</si>
  <si>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</si>
  <si>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</si>
  <si>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</si>
  <si>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</si>
  <si>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</si>
  <si>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</si>
  <si>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</si>
  <si>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</si>
  <si>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</si>
  <si>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</si>
  <si>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</si>
  <si>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</si>
  <si>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</si>
  <si>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</si>
  <si>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</si>
  <si>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</si>
  <si>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</si>
  <si>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</si>
  <si>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</si>
  <si>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</si>
  <si>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</si>
  <si>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</si>
  <si>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</si>
  <si>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</si>
  <si>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</si>
  <si>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</si>
  <si>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</si>
  <si>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</si>
  <si>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</si>
  <si>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</si>
  <si>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</si>
  <si>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</si>
  <si>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</si>
  <si>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</si>
  <si>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</si>
  <si>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</si>
  <si>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</si>
  <si>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</si>
  <si>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</si>
  <si>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</si>
  <si>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</si>
  <si>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</si>
  <si>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</si>
  <si>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Example 1-31-07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</si>
</sst>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0675"/>
          <c:w val="0.8117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15">
                  <c:v>55</c:v>
                </c:pt>
                <c:pt idx="16">
                  <c:v>65</c:v>
                </c:pt>
                <c:pt idx="17">
                  <c:v>40</c:v>
                </c:pt>
                <c:pt idx="18">
                  <c:v>70</c:v>
                </c:pt>
                <c:pt idx="19">
                  <c:v>90</c:v>
                </c:pt>
                <c:pt idx="20">
                  <c:v>40</c:v>
                </c:pt>
                <c:pt idx="21">
                  <c:v>60</c:v>
                </c:pt>
                <c:pt idx="22">
                  <c:v>50</c:v>
                </c:pt>
                <c:pt idx="23">
                  <c:v>80</c:v>
                </c:pt>
                <c:pt idx="24">
                  <c:v>70</c:v>
                </c:pt>
                <c:pt idx="25">
                  <c:v>50</c:v>
                </c:pt>
                <c:pt idx="26">
                  <c:v>90</c:v>
                </c:pt>
                <c:pt idx="27">
                  <c:v>80</c:v>
                </c:pt>
                <c:pt idx="28">
                  <c:v>65</c:v>
                </c:pt>
                <c:pt idx="29">
                  <c:v>70</c:v>
                </c:pt>
                <c:pt idx="30">
                  <c:v>90</c:v>
                </c:pt>
                <c:pt idx="31">
                  <c:v>75</c:v>
                </c:pt>
                <c:pt idx="32">
                  <c:v>90</c:v>
                </c:pt>
                <c:pt idx="33">
                  <c:v>110</c:v>
                </c:pt>
                <c:pt idx="34">
                  <c:v>80</c:v>
                </c:pt>
                <c:pt idx="35">
                  <c:v>90</c:v>
                </c:pt>
                <c:pt idx="36">
                  <c:v>90</c:v>
                </c:pt>
                <c:pt idx="37">
                  <c:v>110</c:v>
                </c:pt>
                <c:pt idx="38">
                  <c:v>110</c:v>
                </c:pt>
                <c:pt idx="39">
                  <c:v>130</c:v>
                </c:pt>
                <c:pt idx="40">
                  <c:v>95</c:v>
                </c:pt>
                <c:pt idx="41">
                  <c:v>95</c:v>
                </c:pt>
                <c:pt idx="42">
                  <c:v>120</c:v>
                </c:pt>
                <c:pt idx="43">
                  <c:v>100</c:v>
                </c:pt>
                <c:pt idx="44">
                  <c:v>130</c:v>
                </c:pt>
                <c:pt idx="45">
                  <c:v>135</c:v>
                </c:pt>
                <c:pt idx="46">
                  <c:v>115</c:v>
                </c:pt>
                <c:pt idx="47">
                  <c:v>110</c:v>
                </c:pt>
                <c:pt idx="48">
                  <c:v>110</c:v>
                </c:pt>
                <c:pt idx="51">
                  <c:v>105</c:v>
                </c:pt>
                <c:pt idx="52">
                  <c:v>115</c:v>
                </c:pt>
                <c:pt idx="53">
                  <c:v>70</c:v>
                </c:pt>
                <c:pt idx="54">
                  <c:v>110</c:v>
                </c:pt>
                <c:pt idx="55">
                  <c:v>85</c:v>
                </c:pt>
                <c:pt idx="56">
                  <c:v>80</c:v>
                </c:pt>
                <c:pt idx="57">
                  <c:v>70</c:v>
                </c:pt>
                <c:pt idx="58">
                  <c:v>70</c:v>
                </c:pt>
                <c:pt idx="59">
                  <c:v>105</c:v>
                </c:pt>
                <c:pt idx="60">
                  <c:v>90</c:v>
                </c:pt>
                <c:pt idx="61">
                  <c:v>130</c:v>
                </c:pt>
                <c:pt idx="62">
                  <c:v>115</c:v>
                </c:pt>
                <c:pt idx="63">
                  <c:v>70</c:v>
                </c:pt>
              </c:numCache>
            </c:numRef>
          </c:yVal>
          <c:smooth val="0"/>
        </c:ser>
        <c:axId val="15130086"/>
        <c:axId val="1953047"/>
      </c:scatterChart>
      <c:valAx>
        <c:axId val="15130086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3047"/>
        <c:crosses val="autoZero"/>
        <c:crossBetween val="midCat"/>
        <c:dispUnits/>
      </c:valAx>
      <c:valAx>
        <c:axId val="1953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300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8"/>
          <c:y val="0.712"/>
          <c:w val="0.140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0.2645</cdr:x>
      <cdr:y>0.15525</cdr:y>
    </cdr:from>
    <cdr:to>
      <cdr:x>0.2645</cdr:x>
      <cdr:y>0.81725</cdr:y>
    </cdr:to>
    <cdr:sp>
      <cdr:nvSpPr>
        <cdr:cNvPr id="1" name="Line 4"/>
        <cdr:cNvSpPr>
          <a:spLocks/>
        </cdr:cNvSpPr>
      </cdr:nvSpPr>
      <cdr:spPr>
        <a:xfrm>
          <a:off x="2286000" y="914400"/>
          <a:ext cx="0" cy="392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0.0815</cdr:y>
    </cdr:from>
    <cdr:to>
      <cdr:x>0.6405</cdr:x>
      <cdr:y>0.11075</cdr:y>
    </cdr:to>
    <cdr:sp>
      <cdr:nvSpPr>
        <cdr:cNvPr id="2" name="Text Box 5"/>
        <cdr:cNvSpPr txBox="1">
          <a:spLocks noChangeArrowheads="1"/>
        </cdr:cNvSpPr>
      </cdr:nvSpPr>
      <cdr:spPr>
        <a:xfrm>
          <a:off x="4848225" y="476250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0.23125</cdr:x>
      <cdr:y>0.117</cdr:y>
    </cdr:from>
    <cdr:to>
      <cdr:x>0.31575</cdr:x>
      <cdr:y>0.15275</cdr:y>
    </cdr:to>
    <cdr:sp>
      <cdr:nvSpPr>
        <cdr:cNvPr id="3" name="Text Box 6"/>
        <cdr:cNvSpPr txBox="1">
          <a:spLocks noChangeArrowheads="1"/>
        </cdr:cNvSpPr>
      </cdr:nvSpPr>
      <cdr:spPr>
        <a:xfrm>
          <a:off x="2000250" y="68580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0.434</cdr:x>
      <cdr:y>0.152</cdr:y>
    </cdr:from>
    <cdr:to>
      <cdr:x>0.4385</cdr:x>
      <cdr:y>0.81575</cdr:y>
    </cdr:to>
    <cdr:sp>
      <cdr:nvSpPr>
        <cdr:cNvPr id="4" name="Line 12"/>
        <cdr:cNvSpPr>
          <a:spLocks/>
        </cdr:cNvSpPr>
      </cdr:nvSpPr>
      <cdr:spPr>
        <a:xfrm flipH="1" flipV="1">
          <a:off x="3752850" y="895350"/>
          <a:ext cx="38100" cy="393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0.4235</cdr:x>
      <cdr:y>0.1235</cdr:y>
    </cdr:from>
    <cdr:to>
      <cdr:x>0.508</cdr:x>
      <cdr:y>0.16</cdr:y>
    </cdr:to>
    <cdr:sp>
      <cdr:nvSpPr>
        <cdr:cNvPr id="5" name="Text Box 13"/>
        <cdr:cNvSpPr txBox="1">
          <a:spLocks noChangeArrowheads="1"/>
        </cdr:cNvSpPr>
      </cdr:nvSpPr>
      <cdr:spPr>
        <a:xfrm>
          <a:off x="3667125" y="723900"/>
          <a:ext cx="733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0.60225</cdr:x>
      <cdr:y>0.117</cdr:y>
    </cdr:from>
    <cdr:to>
      <cdr:x>0.6105</cdr:x>
      <cdr:y>0.819</cdr:y>
    </cdr:to>
    <cdr:sp>
      <cdr:nvSpPr>
        <cdr:cNvPr id="6" name="Line 16"/>
        <cdr:cNvSpPr>
          <a:spLocks/>
        </cdr:cNvSpPr>
      </cdr:nvSpPr>
      <cdr:spPr>
        <a:xfrm flipH="1" flipV="1">
          <a:off x="5219700" y="685800"/>
          <a:ext cx="76200" cy="416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0.7875</cdr:x>
      <cdr:y>0.16225</cdr:y>
    </cdr:from>
    <cdr:to>
      <cdr:x>0.78825</cdr:x>
      <cdr:y>0.81575</cdr:y>
    </cdr:to>
    <cdr:sp>
      <cdr:nvSpPr>
        <cdr:cNvPr id="7" name="Line 18"/>
        <cdr:cNvSpPr>
          <a:spLocks/>
        </cdr:cNvSpPr>
      </cdr:nvSpPr>
      <cdr:spPr>
        <a:xfrm flipH="1" flipV="1">
          <a:off x="6819900" y="952500"/>
          <a:ext cx="95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0.75675</cdr:x>
      <cdr:y>0.12025</cdr:y>
    </cdr:from>
    <cdr:to>
      <cdr:x>0.8425</cdr:x>
      <cdr:y>0.15525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53200" y="7048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B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49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71.31050296960751</v>
      </c>
    </row>
    <row r="4" spans="1:12" ht="13.5" thickBot="1">
      <c r="A4" t="s">
        <v>0</v>
      </c>
      <c r="C4" s="15"/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-0.2722708750658334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>
        <v>8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20</v>
      </c>
      <c r="J11" s="38" t="s">
        <v>48</v>
      </c>
      <c r="K11" s="60">
        <f>(60/H12)</f>
        <v>1.2831873748024996</v>
      </c>
      <c r="M11" s="14"/>
    </row>
    <row r="12" spans="2:13" ht="12.75">
      <c r="B12" s="38" t="s">
        <v>36</v>
      </c>
      <c r="H12" s="48">
        <f>(H11/J14)</f>
        <v>46.75856478811977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1.086431977332783</v>
      </c>
      <c r="Q13" s="38"/>
    </row>
    <row r="14" spans="3:17" ht="13.5" thickBot="1">
      <c r="C14" s="14" t="s">
        <v>22</v>
      </c>
      <c r="D14" s="49">
        <v>620</v>
      </c>
      <c r="E14" s="30"/>
      <c r="H14" s="14" t="s">
        <v>17</v>
      </c>
      <c r="J14" s="56">
        <f>(J13/2.54)</f>
        <v>0.42772912493416654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67.33870967741936</v>
      </c>
    </row>
    <row r="17" spans="3:10" ht="12.75">
      <c r="C17" s="14" t="s">
        <v>37</v>
      </c>
      <c r="D17" s="47">
        <v>62</v>
      </c>
      <c r="E17" s="30"/>
      <c r="H17" s="27" t="s">
        <v>19</v>
      </c>
      <c r="J17" s="58">
        <f>0.7*(D206/D18)</f>
        <v>47.13709677419355</v>
      </c>
    </row>
    <row r="18" spans="3:10" ht="12.75">
      <c r="C18" s="14" t="s">
        <v>38</v>
      </c>
      <c r="D18" s="51">
        <v>62</v>
      </c>
      <c r="E18" s="1"/>
      <c r="H18" s="14" t="s">
        <v>25</v>
      </c>
      <c r="J18" s="56">
        <f>K$206</f>
        <v>28.172348484848484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 aca="true" t="shared" si="0" ref="E25:E88">IF(AND(D25="",C25&lt;&gt;""),$J$16,0)</f>
        <v>67.33870967741936</v>
      </c>
      <c r="F25" s="3"/>
      <c r="G25" s="4">
        <f>(D25+E25)/$J$19</f>
        <v>0.8747893843458773</v>
      </c>
      <c r="H25" s="4">
        <f aca="true" t="shared" si="1" ref="H25:H56">G25/2.54</f>
        <v>0.3444052694275107</v>
      </c>
      <c r="I25" s="5">
        <f aca="true" t="shared" si="2" ref="I25:I56">(G25/$J$13)</f>
        <v>0.8051948051948052</v>
      </c>
      <c r="J25" s="9">
        <f aca="true" t="shared" si="3" ref="J25:J56">IF(C25&gt;0,I25-1,0)</f>
        <v>-0.19480519480519476</v>
      </c>
      <c r="K25" s="7">
        <f>(((C25+(D15/2))^2)*3.1416)/43560</f>
        <v>0.01622727272727273</v>
      </c>
      <c r="L25" s="5">
        <f>(K25/K$206)</f>
        <v>0.0005760000000000001</v>
      </c>
      <c r="M25" s="6">
        <f aca="true" t="shared" si="4" ref="M25:M56">L25*I25</f>
        <v>0.0004637922077922079</v>
      </c>
      <c r="N25" s="2"/>
      <c r="O25">
        <f>(D25+E25)*C25</f>
        <v>673.3870967741937</v>
      </c>
      <c r="P25">
        <f aca="true" t="shared" si="5" ref="P25:P56">C25*ABS(D25-O$207)</f>
        <v>911.7751019936243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 t="shared" si="0"/>
        <v>67.33870967741936</v>
      </c>
      <c r="F26" s="3"/>
      <c r="G26" s="4">
        <f>(D26+E26)/$J$19</f>
        <v>0.8747893843458773</v>
      </c>
      <c r="H26" s="4">
        <f t="shared" si="1"/>
        <v>0.3444052694275107</v>
      </c>
      <c r="I26" s="5">
        <f t="shared" si="2"/>
        <v>0.8051948051948052</v>
      </c>
      <c r="J26" s="9">
        <f t="shared" si="3"/>
        <v>-0.19480519480519476</v>
      </c>
      <c r="K26" s="7">
        <f>IF(C26&gt;0,(((C26+(D$15/2))^2*3.1416)/43560)-(((C25+(D$15/2))^2*3.1416)/43560),0)</f>
        <v>0.028848484848484846</v>
      </c>
      <c r="L26" s="5">
        <f aca="true" t="shared" si="7" ref="L26:L89">(K26/K$206)</f>
        <v>0.001024</v>
      </c>
      <c r="M26" s="6">
        <f t="shared" si="4"/>
        <v>0.0008245194805194806</v>
      </c>
      <c r="O26">
        <f aca="true" t="shared" si="8" ref="O26:O89">(D26+E26)*C26</f>
        <v>1346.7741935483873</v>
      </c>
      <c r="P26">
        <f t="shared" si="5"/>
        <v>1823.5502039872486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 t="shared" si="0"/>
        <v>67.33870967741936</v>
      </c>
      <c r="F27" s="3"/>
      <c r="G27" s="4">
        <f aca="true" t="shared" si="9" ref="G27:G90">(D27+E27)/$J$19</f>
        <v>0.8747893843458773</v>
      </c>
      <c r="H27" s="4">
        <f t="shared" si="1"/>
        <v>0.3444052694275107</v>
      </c>
      <c r="I27" s="5">
        <f t="shared" si="2"/>
        <v>0.8051948051948052</v>
      </c>
      <c r="J27" s="9">
        <f t="shared" si="3"/>
        <v>-0.19480519480519476</v>
      </c>
      <c r="K27" s="7">
        <f aca="true" t="shared" si="10" ref="K27:K90">IF(C27&gt;0,(((C27+(D$15/2))^2*3.1416)/43560)-(((C26+(D$15/2))^2*3.1416)/43560),0)</f>
        <v>0.04327272727272727</v>
      </c>
      <c r="L27" s="5">
        <f t="shared" si="7"/>
        <v>0.0015359999999999998</v>
      </c>
      <c r="M27" s="6">
        <f t="shared" si="4"/>
        <v>0.0012367792207792208</v>
      </c>
      <c r="O27">
        <f t="shared" si="8"/>
        <v>2020.1612903225807</v>
      </c>
      <c r="P27">
        <f t="shared" si="5"/>
        <v>2735.325305980873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t="shared" si="0"/>
        <v>67.33870967741936</v>
      </c>
      <c r="F28" s="3"/>
      <c r="G28" s="4">
        <f t="shared" si="9"/>
        <v>0.8747893843458773</v>
      </c>
      <c r="H28" s="4">
        <f t="shared" si="1"/>
        <v>0.3444052694275107</v>
      </c>
      <c r="I28" s="5">
        <f t="shared" si="2"/>
        <v>0.8051948051948052</v>
      </c>
      <c r="J28" s="9">
        <f t="shared" si="3"/>
        <v>-0.19480519480519476</v>
      </c>
      <c r="K28" s="7">
        <f t="shared" si="10"/>
        <v>0.05769696969696969</v>
      </c>
      <c r="L28" s="5">
        <f t="shared" si="7"/>
        <v>0.002048</v>
      </c>
      <c r="M28" s="6">
        <f t="shared" si="4"/>
        <v>0.001649038961038961</v>
      </c>
      <c r="O28">
        <f t="shared" si="8"/>
        <v>2693.5483870967746</v>
      </c>
      <c r="P28">
        <f t="shared" si="5"/>
        <v>3647.100407974497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0"/>
        <v>67.33870967741936</v>
      </c>
      <c r="F29" s="3"/>
      <c r="G29" s="4">
        <f t="shared" si="9"/>
        <v>0.8747893843458773</v>
      </c>
      <c r="H29" s="4">
        <f t="shared" si="1"/>
        <v>0.3444052694275107</v>
      </c>
      <c r="I29" s="5">
        <f t="shared" si="2"/>
        <v>0.8051948051948052</v>
      </c>
      <c r="J29" s="9">
        <f t="shared" si="3"/>
        <v>-0.19480519480519476</v>
      </c>
      <c r="K29" s="7">
        <f t="shared" si="10"/>
        <v>0.07212121212121214</v>
      </c>
      <c r="L29" s="5">
        <f t="shared" si="7"/>
        <v>0.0025600000000000006</v>
      </c>
      <c r="M29" s="6">
        <f t="shared" si="4"/>
        <v>0.002061298701298702</v>
      </c>
      <c r="O29">
        <f t="shared" si="8"/>
        <v>3366.935483870968</v>
      </c>
      <c r="P29">
        <f t="shared" si="5"/>
        <v>4558.875509968121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0"/>
        <v>67.33870967741936</v>
      </c>
      <c r="F30" s="3"/>
      <c r="G30" s="4">
        <f t="shared" si="9"/>
        <v>0.8747893843458773</v>
      </c>
      <c r="H30" s="4">
        <f t="shared" si="1"/>
        <v>0.3444052694275107</v>
      </c>
      <c r="I30" s="5">
        <f t="shared" si="2"/>
        <v>0.8051948051948052</v>
      </c>
      <c r="J30" s="9">
        <f t="shared" si="3"/>
        <v>-0.19480519480519476</v>
      </c>
      <c r="K30" s="7">
        <f t="shared" si="10"/>
        <v>0.08654545454545454</v>
      </c>
      <c r="L30" s="5">
        <f t="shared" si="7"/>
        <v>0.0030719999999999996</v>
      </c>
      <c r="M30" s="6">
        <f t="shared" si="4"/>
        <v>0.0024735584415584416</v>
      </c>
      <c r="O30">
        <f t="shared" si="8"/>
        <v>4040.3225806451615</v>
      </c>
      <c r="P30">
        <f t="shared" si="5"/>
        <v>5470.650611961746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0"/>
        <v>67.33870967741936</v>
      </c>
      <c r="F31" s="3"/>
      <c r="G31" s="4">
        <f t="shared" si="9"/>
        <v>0.8747893843458773</v>
      </c>
      <c r="H31" s="4">
        <f t="shared" si="1"/>
        <v>0.3444052694275107</v>
      </c>
      <c r="I31" s="5">
        <f t="shared" si="2"/>
        <v>0.8051948051948052</v>
      </c>
      <c r="J31" s="9">
        <f t="shared" si="3"/>
        <v>-0.19480519480519476</v>
      </c>
      <c r="K31" s="7">
        <f t="shared" si="10"/>
        <v>0.10096969696969699</v>
      </c>
      <c r="L31" s="5">
        <f t="shared" si="7"/>
        <v>0.003584000000000001</v>
      </c>
      <c r="M31" s="6">
        <f t="shared" si="4"/>
        <v>0.0028858181818181825</v>
      </c>
      <c r="O31">
        <f t="shared" si="8"/>
        <v>4713.709677419355</v>
      </c>
      <c r="P31">
        <f t="shared" si="5"/>
        <v>6382.42571395537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0"/>
        <v>67.33870967741936</v>
      </c>
      <c r="F32" s="3"/>
      <c r="G32" s="4">
        <f t="shared" si="9"/>
        <v>0.8747893843458773</v>
      </c>
      <c r="H32" s="4">
        <f t="shared" si="1"/>
        <v>0.3444052694275107</v>
      </c>
      <c r="I32" s="5">
        <f t="shared" si="2"/>
        <v>0.8051948051948052</v>
      </c>
      <c r="J32" s="9">
        <f t="shared" si="3"/>
        <v>-0.19480519480519476</v>
      </c>
      <c r="K32" s="7">
        <f t="shared" si="10"/>
        <v>0.11539393939393944</v>
      </c>
      <c r="L32" s="5">
        <f t="shared" si="7"/>
        <v>0.0040960000000000015</v>
      </c>
      <c r="M32" s="6">
        <f t="shared" si="4"/>
        <v>0.0032980779220779235</v>
      </c>
      <c r="O32">
        <f t="shared" si="8"/>
        <v>5387.096774193549</v>
      </c>
      <c r="P32">
        <f t="shared" si="5"/>
        <v>7294.200815948994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0"/>
        <v>67.33870967741936</v>
      </c>
      <c r="F33" s="3"/>
      <c r="G33" s="4">
        <f t="shared" si="9"/>
        <v>0.8747893843458773</v>
      </c>
      <c r="H33" s="4">
        <f t="shared" si="1"/>
        <v>0.3444052694275107</v>
      </c>
      <c r="I33" s="5">
        <f t="shared" si="2"/>
        <v>0.8051948051948052</v>
      </c>
      <c r="J33" s="9">
        <f t="shared" si="3"/>
        <v>-0.19480519480519476</v>
      </c>
      <c r="K33" s="7">
        <f t="shared" si="10"/>
        <v>0.12981818181818172</v>
      </c>
      <c r="L33" s="5">
        <f t="shared" si="7"/>
        <v>0.004607999999999997</v>
      </c>
      <c r="M33" s="6">
        <f t="shared" si="4"/>
        <v>0.0037103376623376597</v>
      </c>
      <c r="O33">
        <f t="shared" si="8"/>
        <v>6060.483870967742</v>
      </c>
      <c r="P33">
        <f t="shared" si="5"/>
        <v>8205.975917942618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0"/>
        <v>67.33870967741936</v>
      </c>
      <c r="F34" s="3"/>
      <c r="G34" s="4">
        <f t="shared" si="9"/>
        <v>0.8747893843458773</v>
      </c>
      <c r="H34" s="4">
        <f t="shared" si="1"/>
        <v>0.3444052694275107</v>
      </c>
      <c r="I34" s="5">
        <f t="shared" si="2"/>
        <v>0.8051948051948052</v>
      </c>
      <c r="J34" s="9">
        <f t="shared" si="3"/>
        <v>-0.19480519480519476</v>
      </c>
      <c r="K34" s="7">
        <f t="shared" si="10"/>
        <v>0.14424242424242428</v>
      </c>
      <c r="L34" s="5">
        <f t="shared" si="7"/>
        <v>0.005120000000000001</v>
      </c>
      <c r="M34" s="6">
        <f t="shared" si="4"/>
        <v>0.004122597402597404</v>
      </c>
      <c r="O34">
        <f t="shared" si="8"/>
        <v>6733.870967741936</v>
      </c>
      <c r="P34">
        <f t="shared" si="5"/>
        <v>9117.751019936242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0"/>
        <v>67.33870967741936</v>
      </c>
      <c r="F35" s="3"/>
      <c r="G35" s="4">
        <f t="shared" si="9"/>
        <v>0.8747893843458773</v>
      </c>
      <c r="H35" s="4">
        <f t="shared" si="1"/>
        <v>0.3444052694275107</v>
      </c>
      <c r="I35" s="5">
        <f t="shared" si="2"/>
        <v>0.8051948051948052</v>
      </c>
      <c r="J35" s="9">
        <f t="shared" si="3"/>
        <v>-0.19480519480519476</v>
      </c>
      <c r="K35" s="7">
        <f t="shared" si="10"/>
        <v>0.15866666666666662</v>
      </c>
      <c r="L35" s="5">
        <f t="shared" si="7"/>
        <v>0.005631999999999998</v>
      </c>
      <c r="M35" s="6">
        <f t="shared" si="4"/>
        <v>0.004534857142857142</v>
      </c>
      <c r="O35">
        <f t="shared" si="8"/>
        <v>7407.25806451613</v>
      </c>
      <c r="P35">
        <f t="shared" si="5"/>
        <v>10029.526121929868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0"/>
        <v>67.33870967741936</v>
      </c>
      <c r="F36" s="3"/>
      <c r="G36" s="4">
        <f t="shared" si="9"/>
        <v>0.8747893843458773</v>
      </c>
      <c r="H36" s="4">
        <f t="shared" si="1"/>
        <v>0.3444052694275107</v>
      </c>
      <c r="I36" s="5">
        <f t="shared" si="2"/>
        <v>0.8051948051948052</v>
      </c>
      <c r="J36" s="9">
        <f t="shared" si="3"/>
        <v>-0.19480519480519476</v>
      </c>
      <c r="K36" s="7">
        <f t="shared" si="10"/>
        <v>0.17309090909090918</v>
      </c>
      <c r="L36" s="5">
        <f t="shared" si="7"/>
        <v>0.006144000000000004</v>
      </c>
      <c r="M36" s="6">
        <f t="shared" si="4"/>
        <v>0.004947116883116887</v>
      </c>
      <c r="O36">
        <f t="shared" si="8"/>
        <v>8080.645161290323</v>
      </c>
      <c r="P36">
        <f t="shared" si="5"/>
        <v>10941.301223923492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0"/>
        <v>67.33870967741936</v>
      </c>
      <c r="F37" s="3"/>
      <c r="G37" s="4">
        <f t="shared" si="9"/>
        <v>0.8747893843458773</v>
      </c>
      <c r="H37" s="4">
        <f t="shared" si="1"/>
        <v>0.3444052694275107</v>
      </c>
      <c r="I37" s="5">
        <f t="shared" si="2"/>
        <v>0.8051948051948052</v>
      </c>
      <c r="J37" s="9">
        <f t="shared" si="3"/>
        <v>-0.19480519480519476</v>
      </c>
      <c r="K37" s="7">
        <f t="shared" si="10"/>
        <v>0.1875151515151514</v>
      </c>
      <c r="L37" s="5">
        <f t="shared" si="7"/>
        <v>0.006655999999999996</v>
      </c>
      <c r="M37" s="6">
        <f t="shared" si="4"/>
        <v>0.00535937662337662</v>
      </c>
      <c r="O37">
        <f t="shared" si="8"/>
        <v>8754.032258064517</v>
      </c>
      <c r="P37">
        <f t="shared" si="5"/>
        <v>11853.076325917116</v>
      </c>
    </row>
    <row r="38" spans="1:16" ht="13.5" thickBot="1">
      <c r="A38" s="3">
        <f t="shared" si="6"/>
        <v>14</v>
      </c>
      <c r="B38" s="3"/>
      <c r="C38" s="12">
        <v>140</v>
      </c>
      <c r="D38" s="11">
        <v>55</v>
      </c>
      <c r="E38" s="42">
        <f t="shared" si="0"/>
        <v>0</v>
      </c>
      <c r="F38" s="3"/>
      <c r="G38" s="4">
        <f t="shared" si="9"/>
        <v>0.7144986348789081</v>
      </c>
      <c r="H38" s="4">
        <f t="shared" si="1"/>
        <v>0.2812986751491764</v>
      </c>
      <c r="I38" s="5">
        <f t="shared" si="2"/>
        <v>0.657656116338751</v>
      </c>
      <c r="J38" s="9">
        <f t="shared" si="3"/>
        <v>-0.342343883661249</v>
      </c>
      <c r="K38" s="7">
        <f t="shared" si="10"/>
        <v>0.20193939393939409</v>
      </c>
      <c r="L38" s="5">
        <f t="shared" si="7"/>
        <v>0.007168000000000005</v>
      </c>
      <c r="M38" s="6">
        <f t="shared" si="4"/>
        <v>0.0047140790419161705</v>
      </c>
      <c r="O38">
        <f t="shared" si="8"/>
        <v>7700</v>
      </c>
      <c r="P38">
        <f t="shared" si="5"/>
        <v>5064.85142791074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65</v>
      </c>
      <c r="E39" s="42">
        <f t="shared" si="0"/>
        <v>0</v>
      </c>
      <c r="F39" s="3"/>
      <c r="G39" s="4">
        <f t="shared" si="9"/>
        <v>0.8444074775841641</v>
      </c>
      <c r="H39" s="4">
        <f t="shared" si="1"/>
        <v>0.332443888812663</v>
      </c>
      <c r="I39" s="5">
        <f t="shared" si="2"/>
        <v>0.7772299556730694</v>
      </c>
      <c r="J39" s="9">
        <f t="shared" si="3"/>
        <v>-0.2227700443269306</v>
      </c>
      <c r="K39" s="7">
        <f t="shared" si="10"/>
        <v>0.2163636363636363</v>
      </c>
      <c r="L39" s="5">
        <f t="shared" si="7"/>
        <v>0.0076799999999999985</v>
      </c>
      <c r="M39" s="6">
        <f t="shared" si="4"/>
        <v>0.005969126059569172</v>
      </c>
      <c r="O39">
        <f t="shared" si="8"/>
        <v>9750</v>
      </c>
      <c r="P39">
        <f t="shared" si="5"/>
        <v>3926.6265299043644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40</v>
      </c>
      <c r="E40" s="42">
        <f t="shared" si="0"/>
        <v>0</v>
      </c>
      <c r="F40" s="3"/>
      <c r="G40" s="4">
        <f t="shared" si="9"/>
        <v>0.5196353708210241</v>
      </c>
      <c r="H40" s="4">
        <f t="shared" si="1"/>
        <v>0.2045808546539465</v>
      </c>
      <c r="I40" s="5">
        <f t="shared" si="2"/>
        <v>0.47829535733727346</v>
      </c>
      <c r="J40" s="9">
        <f t="shared" si="3"/>
        <v>-0.5217046426627265</v>
      </c>
      <c r="K40" s="7">
        <f t="shared" si="10"/>
        <v>0.23078787878787876</v>
      </c>
      <c r="L40" s="5">
        <f t="shared" si="7"/>
        <v>0.008192</v>
      </c>
      <c r="M40" s="6">
        <f t="shared" si="4"/>
        <v>0.003918195567306944</v>
      </c>
      <c r="O40">
        <f t="shared" si="8"/>
        <v>6400</v>
      </c>
      <c r="P40">
        <f t="shared" si="5"/>
        <v>8188.401631897988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70</v>
      </c>
      <c r="E41" s="42">
        <f t="shared" si="0"/>
        <v>0</v>
      </c>
      <c r="F41" s="3"/>
      <c r="G41" s="4">
        <f t="shared" si="9"/>
        <v>0.9093618989367921</v>
      </c>
      <c r="H41" s="4">
        <f t="shared" si="1"/>
        <v>0.35801649564440635</v>
      </c>
      <c r="I41" s="5">
        <f t="shared" si="2"/>
        <v>0.8370168753402285</v>
      </c>
      <c r="J41" s="9">
        <f t="shared" si="3"/>
        <v>-0.1629831246597715</v>
      </c>
      <c r="K41" s="7">
        <f t="shared" si="10"/>
        <v>0.245212121212121</v>
      </c>
      <c r="L41" s="5">
        <f t="shared" si="7"/>
        <v>0.008703999999999993</v>
      </c>
      <c r="M41" s="6">
        <f t="shared" si="4"/>
        <v>0.007285394882961343</v>
      </c>
      <c r="O41">
        <f t="shared" si="8"/>
        <v>11900</v>
      </c>
      <c r="P41">
        <f t="shared" si="5"/>
        <v>3600.1767338916134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90</v>
      </c>
      <c r="E42" s="42">
        <f t="shared" si="0"/>
        <v>0</v>
      </c>
      <c r="F42" s="3"/>
      <c r="G42" s="4">
        <f t="shared" si="9"/>
        <v>1.1691795843473043</v>
      </c>
      <c r="H42" s="4">
        <f t="shared" si="1"/>
        <v>0.46030692297137965</v>
      </c>
      <c r="I42" s="5">
        <f t="shared" si="2"/>
        <v>1.0761645540088653</v>
      </c>
      <c r="J42" s="9">
        <f t="shared" si="3"/>
        <v>0.07616455400886535</v>
      </c>
      <c r="K42" s="7">
        <f t="shared" si="10"/>
        <v>0.25963636363636367</v>
      </c>
      <c r="L42" s="5">
        <f t="shared" si="7"/>
        <v>0.009216000000000002</v>
      </c>
      <c r="M42" s="6">
        <f t="shared" si="4"/>
        <v>0.009917932529745705</v>
      </c>
      <c r="O42">
        <f t="shared" si="8"/>
        <v>16200</v>
      </c>
      <c r="P42">
        <f t="shared" si="5"/>
        <v>211.95183588523747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40</v>
      </c>
      <c r="E43" s="42">
        <f t="shared" si="0"/>
        <v>0</v>
      </c>
      <c r="F43" s="3"/>
      <c r="G43" s="4">
        <f t="shared" si="9"/>
        <v>0.5196353708210241</v>
      </c>
      <c r="H43" s="4">
        <f t="shared" si="1"/>
        <v>0.2045808546539465</v>
      </c>
      <c r="I43" s="5">
        <f t="shared" si="2"/>
        <v>0.47829535733727346</v>
      </c>
      <c r="J43" s="9">
        <f t="shared" si="3"/>
        <v>-0.5217046426627265</v>
      </c>
      <c r="K43" s="7">
        <f t="shared" si="10"/>
        <v>0.2740606060606061</v>
      </c>
      <c r="L43" s="5">
        <f t="shared" si="7"/>
        <v>0.009728000000000002</v>
      </c>
      <c r="M43" s="6">
        <f t="shared" si="4"/>
        <v>0.004652857236176997</v>
      </c>
      <c r="O43">
        <f t="shared" si="8"/>
        <v>7600</v>
      </c>
      <c r="P43">
        <f t="shared" si="5"/>
        <v>9723.726937878862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60</v>
      </c>
      <c r="E44" s="42">
        <f t="shared" si="0"/>
        <v>0</v>
      </c>
      <c r="F44" s="3"/>
      <c r="G44" s="4">
        <f t="shared" si="9"/>
        <v>0.7794530562315362</v>
      </c>
      <c r="H44" s="4">
        <f t="shared" si="1"/>
        <v>0.30687128198091973</v>
      </c>
      <c r="I44" s="5">
        <f t="shared" si="2"/>
        <v>0.7174430360059103</v>
      </c>
      <c r="J44" s="9">
        <f t="shared" si="3"/>
        <v>-0.2825569639940897</v>
      </c>
      <c r="K44" s="7">
        <f t="shared" si="10"/>
        <v>0.28848484848484857</v>
      </c>
      <c r="L44" s="5">
        <f t="shared" si="7"/>
        <v>0.010240000000000003</v>
      </c>
      <c r="M44" s="6">
        <f t="shared" si="4"/>
        <v>0.007346616688700523</v>
      </c>
      <c r="O44">
        <f t="shared" si="8"/>
        <v>12000</v>
      </c>
      <c r="P44">
        <f t="shared" si="5"/>
        <v>6235.502039872486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50</v>
      </c>
      <c r="E45" s="42">
        <f t="shared" si="0"/>
        <v>0</v>
      </c>
      <c r="F45" s="3"/>
      <c r="G45" s="4">
        <f t="shared" si="9"/>
        <v>0.6495442135262801</v>
      </c>
      <c r="H45" s="4">
        <f t="shared" si="1"/>
        <v>0.2557260683174331</v>
      </c>
      <c r="I45" s="5">
        <f t="shared" si="2"/>
        <v>0.5978691966715919</v>
      </c>
      <c r="J45" s="9">
        <f t="shared" si="3"/>
        <v>-0.4021308033284081</v>
      </c>
      <c r="K45" s="7">
        <f t="shared" si="10"/>
        <v>0.3029090909090906</v>
      </c>
      <c r="L45" s="5">
        <f t="shared" si="7"/>
        <v>0.010751999999999989</v>
      </c>
      <c r="M45" s="6">
        <f t="shared" si="4"/>
        <v>0.006428289602612949</v>
      </c>
      <c r="O45">
        <f t="shared" si="8"/>
        <v>10500</v>
      </c>
      <c r="P45">
        <f t="shared" si="5"/>
        <v>8647.27714186611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80</v>
      </c>
      <c r="E46" s="42">
        <f t="shared" si="0"/>
        <v>0</v>
      </c>
      <c r="F46" s="3"/>
      <c r="G46" s="4">
        <f t="shared" si="9"/>
        <v>1.0392707416420481</v>
      </c>
      <c r="H46" s="4">
        <f t="shared" si="1"/>
        <v>0.409161709307893</v>
      </c>
      <c r="I46" s="5">
        <f t="shared" si="2"/>
        <v>0.9565907146745469</v>
      </c>
      <c r="J46" s="9">
        <f t="shared" si="3"/>
        <v>-0.04340928532545307</v>
      </c>
      <c r="K46" s="7">
        <f t="shared" si="10"/>
        <v>0.3173333333333339</v>
      </c>
      <c r="L46" s="5">
        <f t="shared" si="7"/>
        <v>0.01126400000000002</v>
      </c>
      <c r="M46" s="6">
        <f t="shared" si="4"/>
        <v>0.010775037810094116</v>
      </c>
      <c r="O46">
        <f t="shared" si="8"/>
        <v>17600</v>
      </c>
      <c r="P46">
        <f t="shared" si="5"/>
        <v>2459.0522438597345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70</v>
      </c>
      <c r="E47" s="42">
        <f t="shared" si="0"/>
        <v>0</v>
      </c>
      <c r="F47" s="3"/>
      <c r="G47" s="4">
        <f t="shared" si="9"/>
        <v>0.9093618989367921</v>
      </c>
      <c r="H47" s="4">
        <f t="shared" si="1"/>
        <v>0.35801649564440635</v>
      </c>
      <c r="I47" s="5">
        <f t="shared" si="2"/>
        <v>0.8370168753402285</v>
      </c>
      <c r="J47" s="9">
        <f t="shared" si="3"/>
        <v>-0.1629831246597715</v>
      </c>
      <c r="K47" s="7">
        <f t="shared" si="10"/>
        <v>0.33175757575757503</v>
      </c>
      <c r="L47" s="5">
        <f t="shared" si="7"/>
        <v>0.011775999999999974</v>
      </c>
      <c r="M47" s="6">
        <f t="shared" si="4"/>
        <v>0.009856710724006509</v>
      </c>
      <c r="O47">
        <f t="shared" si="8"/>
        <v>16100</v>
      </c>
      <c r="P47">
        <f t="shared" si="5"/>
        <v>4870.827345853359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50</v>
      </c>
      <c r="E48" s="42">
        <f t="shared" si="0"/>
        <v>0</v>
      </c>
      <c r="F48" s="3"/>
      <c r="G48" s="4">
        <f t="shared" si="9"/>
        <v>0.6495442135262801</v>
      </c>
      <c r="H48" s="4">
        <f t="shared" si="1"/>
        <v>0.2557260683174331</v>
      </c>
      <c r="I48" s="5">
        <f t="shared" si="2"/>
        <v>0.5978691966715919</v>
      </c>
      <c r="J48" s="9">
        <f t="shared" si="3"/>
        <v>-0.4021308033284081</v>
      </c>
      <c r="K48" s="7">
        <f t="shared" si="10"/>
        <v>0.34618181818181926</v>
      </c>
      <c r="L48" s="5">
        <f t="shared" si="7"/>
        <v>0.012288000000000038</v>
      </c>
      <c r="M48" s="6">
        <f t="shared" si="4"/>
        <v>0.007346616688700544</v>
      </c>
      <c r="O48">
        <f t="shared" si="8"/>
        <v>12000</v>
      </c>
      <c r="P48">
        <f t="shared" si="5"/>
        <v>9882.602447846983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90</v>
      </c>
      <c r="E49" s="42">
        <f t="shared" si="0"/>
        <v>0</v>
      </c>
      <c r="F49" s="3"/>
      <c r="G49" s="4">
        <f t="shared" si="9"/>
        <v>1.1691795843473043</v>
      </c>
      <c r="H49" s="4">
        <f t="shared" si="1"/>
        <v>0.46030692297137965</v>
      </c>
      <c r="I49" s="5">
        <f t="shared" si="2"/>
        <v>1.0761645540088653</v>
      </c>
      <c r="J49" s="9">
        <f t="shared" si="3"/>
        <v>0.07616455400886535</v>
      </c>
      <c r="K49" s="7">
        <f t="shared" si="10"/>
        <v>0.3606060606060604</v>
      </c>
      <c r="L49" s="5">
        <f t="shared" si="7"/>
        <v>0.012799999999999992</v>
      </c>
      <c r="M49" s="6">
        <f t="shared" si="4"/>
        <v>0.013774906291313468</v>
      </c>
      <c r="O49">
        <f t="shared" si="8"/>
        <v>22500</v>
      </c>
      <c r="P49">
        <f t="shared" si="5"/>
        <v>294.37754984060757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80</v>
      </c>
      <c r="E50" s="42">
        <f t="shared" si="0"/>
        <v>0</v>
      </c>
      <c r="F50" s="3"/>
      <c r="G50" s="4">
        <f t="shared" si="9"/>
        <v>1.0392707416420481</v>
      </c>
      <c r="H50" s="4">
        <f t="shared" si="1"/>
        <v>0.409161709307893</v>
      </c>
      <c r="I50" s="5">
        <f t="shared" si="2"/>
        <v>0.9565907146745469</v>
      </c>
      <c r="J50" s="9">
        <f t="shared" si="3"/>
        <v>-0.04340928532545307</v>
      </c>
      <c r="K50" s="7">
        <f t="shared" si="10"/>
        <v>0.3750303030303028</v>
      </c>
      <c r="L50" s="5">
        <f t="shared" si="7"/>
        <v>0.013311999999999992</v>
      </c>
      <c r="M50" s="6">
        <f t="shared" si="4"/>
        <v>0.012734135593747562</v>
      </c>
      <c r="O50">
        <f t="shared" si="8"/>
        <v>20800</v>
      </c>
      <c r="P50">
        <f t="shared" si="5"/>
        <v>2906.152651834232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65</v>
      </c>
      <c r="E51" s="42">
        <f t="shared" si="0"/>
        <v>0</v>
      </c>
      <c r="F51" s="3"/>
      <c r="G51" s="4">
        <f t="shared" si="9"/>
        <v>0.8444074775841641</v>
      </c>
      <c r="H51" s="4">
        <f t="shared" si="1"/>
        <v>0.332443888812663</v>
      </c>
      <c r="I51" s="5">
        <f t="shared" si="2"/>
        <v>0.7772299556730694</v>
      </c>
      <c r="J51" s="9">
        <f t="shared" si="3"/>
        <v>-0.2227700443269306</v>
      </c>
      <c r="K51" s="7">
        <f t="shared" si="10"/>
        <v>0.3894545454545453</v>
      </c>
      <c r="L51" s="5">
        <f t="shared" si="7"/>
        <v>0.013823999999999994</v>
      </c>
      <c r="M51" s="6">
        <f t="shared" si="4"/>
        <v>0.010744426907224507</v>
      </c>
      <c r="O51">
        <f t="shared" si="8"/>
        <v>17550</v>
      </c>
      <c r="P51">
        <f t="shared" si="5"/>
        <v>7067.927753827857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70</v>
      </c>
      <c r="E52" s="42">
        <f t="shared" si="0"/>
        <v>0</v>
      </c>
      <c r="F52" s="3"/>
      <c r="G52" s="4">
        <f t="shared" si="9"/>
        <v>0.9093618989367921</v>
      </c>
      <c r="H52" s="4">
        <f t="shared" si="1"/>
        <v>0.35801649564440635</v>
      </c>
      <c r="I52" s="5">
        <f t="shared" si="2"/>
        <v>0.8370168753402285</v>
      </c>
      <c r="J52" s="9">
        <f t="shared" si="3"/>
        <v>-0.1629831246597715</v>
      </c>
      <c r="K52" s="7">
        <f t="shared" si="10"/>
        <v>0.4038787878787877</v>
      </c>
      <c r="L52" s="5">
        <f t="shared" si="7"/>
        <v>0.014335999999999995</v>
      </c>
      <c r="M52" s="6">
        <f t="shared" si="4"/>
        <v>0.011999473924877511</v>
      </c>
      <c r="O52">
        <f t="shared" si="8"/>
        <v>19600</v>
      </c>
      <c r="P52">
        <f t="shared" si="5"/>
        <v>5929.702855821481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90</v>
      </c>
      <c r="E53" s="42">
        <f t="shared" si="0"/>
        <v>0</v>
      </c>
      <c r="F53" s="3"/>
      <c r="G53" s="4">
        <f t="shared" si="9"/>
        <v>1.1691795843473043</v>
      </c>
      <c r="H53" s="4">
        <f t="shared" si="1"/>
        <v>0.46030692297137965</v>
      </c>
      <c r="I53" s="5">
        <f t="shared" si="2"/>
        <v>1.0761645540088653</v>
      </c>
      <c r="J53" s="9">
        <f t="shared" si="3"/>
        <v>0.07616455400886535</v>
      </c>
      <c r="K53" s="7">
        <f t="shared" si="10"/>
        <v>0.4183030303030302</v>
      </c>
      <c r="L53" s="5">
        <f t="shared" si="7"/>
        <v>0.014847999999999995</v>
      </c>
      <c r="M53" s="6">
        <f t="shared" si="4"/>
        <v>0.01597889129792363</v>
      </c>
      <c r="O53">
        <f t="shared" si="8"/>
        <v>26100</v>
      </c>
      <c r="P53">
        <f t="shared" si="5"/>
        <v>341.4779578151048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75</v>
      </c>
      <c r="E54" s="42">
        <f t="shared" si="0"/>
        <v>0</v>
      </c>
      <c r="F54" s="3"/>
      <c r="G54" s="4">
        <f t="shared" si="9"/>
        <v>0.9743163202894202</v>
      </c>
      <c r="H54" s="4">
        <f t="shared" si="1"/>
        <v>0.3835891024761497</v>
      </c>
      <c r="I54" s="5">
        <f t="shared" si="2"/>
        <v>0.8968037950073878</v>
      </c>
      <c r="J54" s="9">
        <f t="shared" si="3"/>
        <v>-0.10319620499261217</v>
      </c>
      <c r="K54" s="7">
        <f t="shared" si="10"/>
        <v>0.4327272727272726</v>
      </c>
      <c r="L54" s="5">
        <f t="shared" si="7"/>
        <v>0.015359999999999997</v>
      </c>
      <c r="M54" s="6">
        <f t="shared" si="4"/>
        <v>0.013774906291313475</v>
      </c>
      <c r="O54">
        <f t="shared" si="8"/>
        <v>22500</v>
      </c>
      <c r="P54">
        <f t="shared" si="5"/>
        <v>4853.253059808729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90</v>
      </c>
      <c r="E55" s="42">
        <f t="shared" si="0"/>
        <v>0</v>
      </c>
      <c r="F55" s="3"/>
      <c r="G55" s="4">
        <f t="shared" si="9"/>
        <v>1.1691795843473043</v>
      </c>
      <c r="H55" s="4">
        <f t="shared" si="1"/>
        <v>0.46030692297137965</v>
      </c>
      <c r="I55" s="5">
        <f t="shared" si="2"/>
        <v>1.0761645540088653</v>
      </c>
      <c r="J55" s="9">
        <f t="shared" si="3"/>
        <v>0.07616455400886535</v>
      </c>
      <c r="K55" s="7">
        <f t="shared" si="10"/>
        <v>0.44715151515151597</v>
      </c>
      <c r="L55" s="5">
        <f t="shared" si="7"/>
        <v>0.01587200000000003</v>
      </c>
      <c r="M55" s="6">
        <f t="shared" si="4"/>
        <v>0.01708088380122874</v>
      </c>
      <c r="O55">
        <f t="shared" si="8"/>
        <v>27900</v>
      </c>
      <c r="P55">
        <f t="shared" si="5"/>
        <v>365.02816180235345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110</v>
      </c>
      <c r="E56" s="42">
        <f t="shared" si="0"/>
        <v>0</v>
      </c>
      <c r="F56" s="3"/>
      <c r="G56" s="4">
        <f t="shared" si="9"/>
        <v>1.4289972697578162</v>
      </c>
      <c r="H56" s="4">
        <f t="shared" si="1"/>
        <v>0.5625973502983528</v>
      </c>
      <c r="I56" s="5">
        <f t="shared" si="2"/>
        <v>1.315312232677502</v>
      </c>
      <c r="J56" s="9">
        <f t="shared" si="3"/>
        <v>0.31531223267750197</v>
      </c>
      <c r="K56" s="7">
        <f t="shared" si="10"/>
        <v>0.46157575757575753</v>
      </c>
      <c r="L56" s="5">
        <f t="shared" si="7"/>
        <v>0.016384</v>
      </c>
      <c r="M56" s="6">
        <f t="shared" si="4"/>
        <v>0.02155007562018819</v>
      </c>
      <c r="O56">
        <f t="shared" si="8"/>
        <v>35200</v>
      </c>
      <c r="P56">
        <f t="shared" si="5"/>
        <v>6023.196736204022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80</v>
      </c>
      <c r="E57" s="42">
        <f t="shared" si="0"/>
        <v>0</v>
      </c>
      <c r="F57" s="3"/>
      <c r="G57" s="4">
        <f t="shared" si="9"/>
        <v>1.0392707416420481</v>
      </c>
      <c r="H57" s="4">
        <f aca="true" t="shared" si="11" ref="H57:H88">G57/2.54</f>
        <v>0.409161709307893</v>
      </c>
      <c r="I57" s="5">
        <f aca="true" t="shared" si="12" ref="I57:I88">(G57/$J$13)</f>
        <v>0.9565907146745469</v>
      </c>
      <c r="J57" s="9">
        <f aca="true" t="shared" si="13" ref="J57:J88">IF(C57&gt;0,I57-1,0)</f>
        <v>-0.04340928532545307</v>
      </c>
      <c r="K57" s="7">
        <f t="shared" si="10"/>
        <v>0.476</v>
      </c>
      <c r="L57" s="5">
        <f t="shared" si="7"/>
        <v>0.016895999999999998</v>
      </c>
      <c r="M57" s="6">
        <f aca="true" t="shared" si="14" ref="M57:M88">L57*I57</f>
        <v>0.016162556715141142</v>
      </c>
      <c r="O57">
        <f t="shared" si="8"/>
        <v>26400</v>
      </c>
      <c r="P57">
        <f aca="true" t="shared" si="15" ref="P57:P88">C57*ABS(D57-O$207)</f>
        <v>3688.5783657896022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90</v>
      </c>
      <c r="E58" s="42">
        <f t="shared" si="0"/>
        <v>0</v>
      </c>
      <c r="F58" s="3"/>
      <c r="G58" s="4">
        <f t="shared" si="9"/>
        <v>1.1691795843473043</v>
      </c>
      <c r="H58" s="4">
        <f t="shared" si="11"/>
        <v>0.46030692297137965</v>
      </c>
      <c r="I58" s="5">
        <f t="shared" si="12"/>
        <v>1.0761645540088653</v>
      </c>
      <c r="J58" s="9">
        <f t="shared" si="13"/>
        <v>0.07616455400886535</v>
      </c>
      <c r="K58" s="7">
        <f t="shared" si="10"/>
        <v>0.49042424242424154</v>
      </c>
      <c r="L58" s="5">
        <f t="shared" si="7"/>
        <v>0.01740799999999997</v>
      </c>
      <c r="M58" s="6">
        <f t="shared" si="14"/>
        <v>0.018733872556186294</v>
      </c>
      <c r="O58">
        <f t="shared" si="8"/>
        <v>30600</v>
      </c>
      <c r="P58">
        <f t="shared" si="15"/>
        <v>400.35346778322634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90</v>
      </c>
      <c r="E59" s="42">
        <f t="shared" si="0"/>
        <v>0</v>
      </c>
      <c r="F59" s="3"/>
      <c r="G59" s="4">
        <f t="shared" si="9"/>
        <v>1.1691795843473043</v>
      </c>
      <c r="H59" s="4">
        <f t="shared" si="11"/>
        <v>0.46030692297137965</v>
      </c>
      <c r="I59" s="5">
        <f t="shared" si="12"/>
        <v>1.0761645540088653</v>
      </c>
      <c r="J59" s="9">
        <f t="shared" si="13"/>
        <v>0.07616455400886535</v>
      </c>
      <c r="K59" s="7">
        <f t="shared" si="10"/>
        <v>0.5048484848484858</v>
      </c>
      <c r="L59" s="5">
        <f t="shared" si="7"/>
        <v>0.017920000000000033</v>
      </c>
      <c r="M59" s="6">
        <f t="shared" si="14"/>
        <v>0.019284868807838904</v>
      </c>
      <c r="O59">
        <f t="shared" si="8"/>
        <v>31500</v>
      </c>
      <c r="P59">
        <f t="shared" si="15"/>
        <v>412.12856977685067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110</v>
      </c>
      <c r="E60" s="42">
        <f t="shared" si="0"/>
        <v>0</v>
      </c>
      <c r="F60" s="3"/>
      <c r="G60" s="4">
        <f t="shared" si="9"/>
        <v>1.4289972697578162</v>
      </c>
      <c r="H60" s="4">
        <f t="shared" si="11"/>
        <v>0.5625973502983528</v>
      </c>
      <c r="I60" s="5">
        <f t="shared" si="12"/>
        <v>1.315312232677502</v>
      </c>
      <c r="J60" s="9">
        <f t="shared" si="13"/>
        <v>0.31531223267750197</v>
      </c>
      <c r="K60" s="7">
        <f t="shared" si="10"/>
        <v>0.5192727272727264</v>
      </c>
      <c r="L60" s="5">
        <f t="shared" si="7"/>
        <v>0.01843199999999997</v>
      </c>
      <c r="M60" s="6">
        <f t="shared" si="14"/>
        <v>0.024243835072711675</v>
      </c>
      <c r="O60">
        <f t="shared" si="8"/>
        <v>39600</v>
      </c>
      <c r="P60">
        <f t="shared" si="15"/>
        <v>6776.096328229525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110</v>
      </c>
      <c r="E61" s="42">
        <f t="shared" si="0"/>
        <v>0</v>
      </c>
      <c r="F61" s="3"/>
      <c r="G61" s="4">
        <f t="shared" si="9"/>
        <v>1.4289972697578162</v>
      </c>
      <c r="H61" s="4">
        <f t="shared" si="11"/>
        <v>0.5625973502983528</v>
      </c>
      <c r="I61" s="5">
        <f t="shared" si="12"/>
        <v>1.315312232677502</v>
      </c>
      <c r="J61" s="9">
        <f t="shared" si="13"/>
        <v>0.31531223267750197</v>
      </c>
      <c r="K61" s="7">
        <f t="shared" si="10"/>
        <v>0.5336969696969707</v>
      </c>
      <c r="L61" s="5">
        <f t="shared" si="7"/>
        <v>0.018944000000000034</v>
      </c>
      <c r="M61" s="6">
        <f t="shared" si="14"/>
        <v>0.024917274935842643</v>
      </c>
      <c r="O61">
        <f t="shared" si="8"/>
        <v>40700</v>
      </c>
      <c r="P61">
        <f t="shared" si="15"/>
        <v>6964.321226235901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130</v>
      </c>
      <c r="E62" s="42">
        <f t="shared" si="0"/>
        <v>0</v>
      </c>
      <c r="F62" s="3"/>
      <c r="G62" s="4">
        <f t="shared" si="9"/>
        <v>1.6888149551683282</v>
      </c>
      <c r="H62" s="4">
        <f t="shared" si="11"/>
        <v>0.664887777625326</v>
      </c>
      <c r="I62" s="5">
        <f t="shared" si="12"/>
        <v>1.5544599113461388</v>
      </c>
      <c r="J62" s="9">
        <f t="shared" si="13"/>
        <v>0.5544599113461388</v>
      </c>
      <c r="K62" s="7">
        <f t="shared" si="10"/>
        <v>0.5481212121212113</v>
      </c>
      <c r="L62" s="5">
        <f t="shared" si="7"/>
        <v>0.019455999999999973</v>
      </c>
      <c r="M62" s="6">
        <f t="shared" si="14"/>
        <v>0.030243572035150434</v>
      </c>
      <c r="O62">
        <f t="shared" si="8"/>
        <v>49400</v>
      </c>
      <c r="P62">
        <f t="shared" si="15"/>
        <v>14752.546124242277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95</v>
      </c>
      <c r="E63" s="42">
        <f t="shared" si="0"/>
        <v>0</v>
      </c>
      <c r="F63" s="3"/>
      <c r="G63" s="4">
        <f t="shared" si="9"/>
        <v>1.2341340056999321</v>
      </c>
      <c r="H63" s="4">
        <f t="shared" si="11"/>
        <v>0.4858795298031229</v>
      </c>
      <c r="I63" s="5">
        <f t="shared" si="12"/>
        <v>1.1359514736760246</v>
      </c>
      <c r="J63" s="9">
        <f t="shared" si="13"/>
        <v>0.13595147367602456</v>
      </c>
      <c r="K63" s="7">
        <f t="shared" si="10"/>
        <v>0.5625454545454556</v>
      </c>
      <c r="L63" s="5">
        <f t="shared" si="7"/>
        <v>0.019968000000000038</v>
      </c>
      <c r="M63" s="6">
        <f t="shared" si="14"/>
        <v>0.022682679026362902</v>
      </c>
      <c r="O63">
        <f t="shared" si="8"/>
        <v>37050</v>
      </c>
      <c r="P63">
        <f t="shared" si="15"/>
        <v>1490.7710222486521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95</v>
      </c>
      <c r="E64" s="42">
        <f t="shared" si="0"/>
        <v>0</v>
      </c>
      <c r="F64" s="3"/>
      <c r="G64" s="4">
        <f t="shared" si="9"/>
        <v>1.2341340056999321</v>
      </c>
      <c r="H64" s="4">
        <f t="shared" si="11"/>
        <v>0.4858795298031229</v>
      </c>
      <c r="I64" s="5">
        <f t="shared" si="12"/>
        <v>1.1359514736760246</v>
      </c>
      <c r="J64" s="9">
        <f t="shared" si="13"/>
        <v>0.13595147367602456</v>
      </c>
      <c r="K64" s="7">
        <f t="shared" si="10"/>
        <v>0.5769696969696962</v>
      </c>
      <c r="L64" s="5">
        <f t="shared" si="7"/>
        <v>0.020479999999999974</v>
      </c>
      <c r="M64" s="6">
        <f t="shared" si="14"/>
        <v>0.023264286180884955</v>
      </c>
      <c r="O64">
        <f t="shared" si="8"/>
        <v>38000</v>
      </c>
      <c r="P64">
        <f t="shared" si="15"/>
        <v>1528.9959202550278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120</v>
      </c>
      <c r="E65" s="42">
        <f t="shared" si="0"/>
        <v>0</v>
      </c>
      <c r="F65" s="3"/>
      <c r="G65" s="4">
        <f t="shared" si="9"/>
        <v>1.5589061124630723</v>
      </c>
      <c r="H65" s="4">
        <f t="shared" si="11"/>
        <v>0.6137425639618395</v>
      </c>
      <c r="I65" s="5">
        <f t="shared" si="12"/>
        <v>1.4348860720118206</v>
      </c>
      <c r="J65" s="9">
        <f t="shared" si="13"/>
        <v>0.4348860720118206</v>
      </c>
      <c r="K65" s="7">
        <f t="shared" si="10"/>
        <v>0.5913939393939387</v>
      </c>
      <c r="L65" s="5">
        <f t="shared" si="7"/>
        <v>0.020991999999999976</v>
      </c>
      <c r="M65" s="6">
        <f t="shared" si="14"/>
        <v>0.030121128423672105</v>
      </c>
      <c r="O65">
        <f t="shared" si="8"/>
        <v>49200</v>
      </c>
      <c r="P65">
        <f t="shared" si="15"/>
        <v>11817.220818261403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100</v>
      </c>
      <c r="E66" s="42">
        <f t="shared" si="0"/>
        <v>0</v>
      </c>
      <c r="F66" s="3"/>
      <c r="G66" s="4">
        <f t="shared" si="9"/>
        <v>1.2990884270525602</v>
      </c>
      <c r="H66" s="4">
        <f t="shared" si="11"/>
        <v>0.5114521366348662</v>
      </c>
      <c r="I66" s="5">
        <f t="shared" si="12"/>
        <v>1.1957383933431838</v>
      </c>
      <c r="J66" s="9">
        <f t="shared" si="13"/>
        <v>0.19573839334318377</v>
      </c>
      <c r="K66" s="7">
        <f t="shared" si="10"/>
        <v>0.6058181818181829</v>
      </c>
      <c r="L66" s="5">
        <f t="shared" si="7"/>
        <v>0.02150400000000004</v>
      </c>
      <c r="M66" s="6">
        <f t="shared" si="14"/>
        <v>0.025713158410451874</v>
      </c>
      <c r="O66">
        <f t="shared" si="8"/>
        <v>42000</v>
      </c>
      <c r="P66">
        <f t="shared" si="15"/>
        <v>3705.445716267779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130</v>
      </c>
      <c r="E67" s="42">
        <f t="shared" si="0"/>
        <v>0</v>
      </c>
      <c r="F67" s="3"/>
      <c r="G67" s="4">
        <f t="shared" si="9"/>
        <v>1.6888149551683282</v>
      </c>
      <c r="H67" s="4">
        <f t="shared" si="11"/>
        <v>0.664887777625326</v>
      </c>
      <c r="I67" s="5">
        <f t="shared" si="12"/>
        <v>1.5544599113461388</v>
      </c>
      <c r="J67" s="9">
        <f t="shared" si="13"/>
        <v>0.5544599113461388</v>
      </c>
      <c r="K67" s="7">
        <f t="shared" si="10"/>
        <v>0.6202424242424236</v>
      </c>
      <c r="L67" s="5">
        <f t="shared" si="7"/>
        <v>0.022015999999999977</v>
      </c>
      <c r="M67" s="6">
        <f t="shared" si="14"/>
        <v>0.034222989408196555</v>
      </c>
      <c r="O67">
        <f t="shared" si="8"/>
        <v>55900</v>
      </c>
      <c r="P67">
        <f t="shared" si="15"/>
        <v>16693.670614274153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135</v>
      </c>
      <c r="E68" s="42">
        <f t="shared" si="0"/>
        <v>0</v>
      </c>
      <c r="F68" s="3"/>
      <c r="G68" s="4">
        <f t="shared" si="9"/>
        <v>1.7537693765209563</v>
      </c>
      <c r="H68" s="4">
        <f t="shared" si="11"/>
        <v>0.6904603844570694</v>
      </c>
      <c r="I68" s="5">
        <f t="shared" si="12"/>
        <v>1.614246831013298</v>
      </c>
      <c r="J68" s="9">
        <f t="shared" si="13"/>
        <v>0.614246831013298</v>
      </c>
      <c r="K68" s="7">
        <f t="shared" si="10"/>
        <v>0.634666666666666</v>
      </c>
      <c r="L68" s="5">
        <f t="shared" si="7"/>
        <v>0.02252799999999998</v>
      </c>
      <c r="M68" s="6">
        <f t="shared" si="14"/>
        <v>0.03636575260906754</v>
      </c>
      <c r="O68">
        <f t="shared" si="8"/>
        <v>59400</v>
      </c>
      <c r="P68">
        <f t="shared" si="15"/>
        <v>19281.89551228053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115</v>
      </c>
      <c r="E69" s="42">
        <f t="shared" si="0"/>
        <v>0</v>
      </c>
      <c r="F69" s="3"/>
      <c r="G69" s="4">
        <f t="shared" si="9"/>
        <v>1.4939516911104442</v>
      </c>
      <c r="H69" s="4">
        <f t="shared" si="11"/>
        <v>0.5881699571300961</v>
      </c>
      <c r="I69" s="5">
        <f t="shared" si="12"/>
        <v>1.3750991523446612</v>
      </c>
      <c r="J69" s="9">
        <f t="shared" si="13"/>
        <v>0.3750991523446612</v>
      </c>
      <c r="K69" s="7">
        <f t="shared" si="10"/>
        <v>0.6490909090909103</v>
      </c>
      <c r="L69" s="5">
        <f t="shared" si="7"/>
        <v>0.023040000000000043</v>
      </c>
      <c r="M69" s="6">
        <f t="shared" si="14"/>
        <v>0.031682284470021055</v>
      </c>
      <c r="O69">
        <f t="shared" si="8"/>
        <v>51750</v>
      </c>
      <c r="P69">
        <f t="shared" si="15"/>
        <v>10720.120410286907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110</v>
      </c>
      <c r="E70" s="42">
        <f t="shared" si="0"/>
        <v>0</v>
      </c>
      <c r="F70" s="3"/>
      <c r="G70" s="4">
        <f t="shared" si="9"/>
        <v>1.4289972697578162</v>
      </c>
      <c r="H70" s="4">
        <f t="shared" si="11"/>
        <v>0.5625973502983528</v>
      </c>
      <c r="I70" s="5">
        <f t="shared" si="12"/>
        <v>1.315312232677502</v>
      </c>
      <c r="J70" s="9">
        <f t="shared" si="13"/>
        <v>0.31531223267750197</v>
      </c>
      <c r="K70" s="7">
        <f t="shared" si="10"/>
        <v>0.663515151515151</v>
      </c>
      <c r="L70" s="5">
        <f t="shared" si="7"/>
        <v>0.02355199999999998</v>
      </c>
      <c r="M70" s="6">
        <f t="shared" si="14"/>
        <v>0.0309782337040205</v>
      </c>
      <c r="O70">
        <f t="shared" si="8"/>
        <v>50600</v>
      </c>
      <c r="P70">
        <f t="shared" si="15"/>
        <v>8658.345308293283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110</v>
      </c>
      <c r="E71" s="42">
        <f t="shared" si="0"/>
        <v>0</v>
      </c>
      <c r="F71" s="3"/>
      <c r="G71" s="4">
        <f t="shared" si="9"/>
        <v>1.4289972697578162</v>
      </c>
      <c r="H71" s="4">
        <f t="shared" si="11"/>
        <v>0.5625973502983528</v>
      </c>
      <c r="I71" s="5">
        <f t="shared" si="12"/>
        <v>1.315312232677502</v>
      </c>
      <c r="J71" s="9">
        <f t="shared" si="13"/>
        <v>0.31531223267750197</v>
      </c>
      <c r="K71" s="7">
        <f t="shared" si="10"/>
        <v>0.6779393939393952</v>
      </c>
      <c r="L71" s="5">
        <f t="shared" si="7"/>
        <v>0.024064000000000044</v>
      </c>
      <c r="M71" s="6">
        <f t="shared" si="14"/>
        <v>0.03165167356715146</v>
      </c>
      <c r="O71">
        <f t="shared" si="8"/>
        <v>51700</v>
      </c>
      <c r="P71">
        <f t="shared" si="15"/>
        <v>8846.570206299657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/>
      <c r="E72" s="42">
        <f t="shared" si="0"/>
        <v>67.33870967741936</v>
      </c>
      <c r="F72" s="3"/>
      <c r="G72" s="4">
        <f t="shared" si="9"/>
        <v>0.8747893843458773</v>
      </c>
      <c r="H72" s="4">
        <f t="shared" si="11"/>
        <v>0.3444052694275107</v>
      </c>
      <c r="I72" s="5">
        <f t="shared" si="12"/>
        <v>0.8051948051948052</v>
      </c>
      <c r="J72" s="9">
        <f t="shared" si="13"/>
        <v>-0.19480519480519476</v>
      </c>
      <c r="K72" s="7">
        <f t="shared" si="10"/>
        <v>0.6923636363636341</v>
      </c>
      <c r="L72" s="5">
        <f t="shared" si="7"/>
        <v>0.024575999999999917</v>
      </c>
      <c r="M72" s="6">
        <f t="shared" si="14"/>
        <v>0.019788467532467467</v>
      </c>
      <c r="O72">
        <f t="shared" si="8"/>
        <v>32322.58064516129</v>
      </c>
      <c r="P72">
        <f t="shared" si="15"/>
        <v>43765.20489569397</v>
      </c>
    </row>
    <row r="73" spans="1:16" ht="13.5" thickBot="1">
      <c r="A73" s="3">
        <f t="shared" si="16"/>
        <v>49</v>
      </c>
      <c r="B73" s="3"/>
      <c r="C73" s="12">
        <v>490</v>
      </c>
      <c r="D73" s="12"/>
      <c r="E73" s="42">
        <f t="shared" si="0"/>
        <v>67.33870967741936</v>
      </c>
      <c r="F73" s="3"/>
      <c r="G73" s="4">
        <f t="shared" si="9"/>
        <v>0.8747893843458773</v>
      </c>
      <c r="H73" s="4">
        <f t="shared" si="11"/>
        <v>0.3444052694275107</v>
      </c>
      <c r="I73" s="5">
        <f t="shared" si="12"/>
        <v>0.8051948051948052</v>
      </c>
      <c r="J73" s="9">
        <f t="shared" si="13"/>
        <v>-0.19480519480519476</v>
      </c>
      <c r="K73" s="7">
        <f t="shared" si="10"/>
        <v>0.7067878787878819</v>
      </c>
      <c r="L73" s="5">
        <f t="shared" si="7"/>
        <v>0.02508800000000011</v>
      </c>
      <c r="M73" s="6">
        <f t="shared" si="14"/>
        <v>0.020200727272727363</v>
      </c>
      <c r="O73">
        <f t="shared" si="8"/>
        <v>32995.967741935485</v>
      </c>
      <c r="P73">
        <f t="shared" si="15"/>
        <v>44676.97999768759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105</v>
      </c>
      <c r="E74" s="42">
        <f t="shared" si="0"/>
        <v>0</v>
      </c>
      <c r="F74" s="3"/>
      <c r="G74" s="4">
        <f t="shared" si="9"/>
        <v>1.3640428484051883</v>
      </c>
      <c r="H74" s="4">
        <f t="shared" si="11"/>
        <v>0.5370247434666096</v>
      </c>
      <c r="I74" s="5">
        <f t="shared" si="12"/>
        <v>1.255525313010343</v>
      </c>
      <c r="J74" s="9">
        <f t="shared" si="13"/>
        <v>0.255525313010343</v>
      </c>
      <c r="K74" s="7">
        <f t="shared" si="10"/>
        <v>0.721212121212119</v>
      </c>
      <c r="L74" s="5">
        <f t="shared" si="7"/>
        <v>0.02559999999999992</v>
      </c>
      <c r="M74" s="6">
        <f t="shared" si="14"/>
        <v>0.032141448013064684</v>
      </c>
      <c r="O74">
        <f t="shared" si="8"/>
        <v>52500</v>
      </c>
      <c r="P74">
        <f t="shared" si="15"/>
        <v>6911.244900318785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115</v>
      </c>
      <c r="E75" s="42">
        <f t="shared" si="0"/>
        <v>0</v>
      </c>
      <c r="F75" s="3"/>
      <c r="G75" s="4">
        <f t="shared" si="9"/>
        <v>1.4939516911104442</v>
      </c>
      <c r="H75" s="4">
        <f t="shared" si="11"/>
        <v>0.5881699571300961</v>
      </c>
      <c r="I75" s="5">
        <f t="shared" si="12"/>
        <v>1.3750991523446612</v>
      </c>
      <c r="J75" s="9">
        <f t="shared" si="13"/>
        <v>0.3750991523446612</v>
      </c>
      <c r="K75" s="7">
        <f t="shared" si="10"/>
        <v>0.7356363636363632</v>
      </c>
      <c r="L75" s="5">
        <f t="shared" si="7"/>
        <v>0.026111999999999986</v>
      </c>
      <c r="M75" s="6">
        <f t="shared" si="14"/>
        <v>0.03590658906602377</v>
      </c>
      <c r="O75">
        <f t="shared" si="8"/>
        <v>58650</v>
      </c>
      <c r="P75">
        <f t="shared" si="15"/>
        <v>12149.46979832516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70</v>
      </c>
      <c r="E76" s="42">
        <f t="shared" si="0"/>
        <v>0</v>
      </c>
      <c r="F76" s="3"/>
      <c r="G76" s="4">
        <f t="shared" si="9"/>
        <v>0.9093618989367921</v>
      </c>
      <c r="H76" s="4">
        <f t="shared" si="11"/>
        <v>0.35801649564440635</v>
      </c>
      <c r="I76" s="5">
        <f t="shared" si="12"/>
        <v>0.8370168753402285</v>
      </c>
      <c r="J76" s="9">
        <f t="shared" si="13"/>
        <v>-0.1629831246597715</v>
      </c>
      <c r="K76" s="7">
        <f t="shared" si="10"/>
        <v>0.7500606060606074</v>
      </c>
      <c r="L76" s="5">
        <f t="shared" si="7"/>
        <v>0.02662400000000005</v>
      </c>
      <c r="M76" s="6">
        <f t="shared" si="14"/>
        <v>0.022284737289058287</v>
      </c>
      <c r="O76">
        <f t="shared" si="8"/>
        <v>36400</v>
      </c>
      <c r="P76">
        <f t="shared" si="15"/>
        <v>11012.305303668463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110</v>
      </c>
      <c r="E77" s="42">
        <f t="shared" si="0"/>
        <v>0</v>
      </c>
      <c r="F77" s="3"/>
      <c r="G77" s="4">
        <f t="shared" si="9"/>
        <v>1.4289972697578162</v>
      </c>
      <c r="H77" s="4">
        <f t="shared" si="11"/>
        <v>0.5625973502983528</v>
      </c>
      <c r="I77" s="5">
        <f t="shared" si="12"/>
        <v>1.315312232677502</v>
      </c>
      <c r="J77" s="9">
        <f t="shared" si="13"/>
        <v>0.31531223267750197</v>
      </c>
      <c r="K77" s="7">
        <f t="shared" si="10"/>
        <v>0.7644848484848481</v>
      </c>
      <c r="L77" s="5">
        <f t="shared" si="7"/>
        <v>0.027135999999999987</v>
      </c>
      <c r="M77" s="6">
        <f t="shared" si="14"/>
        <v>0.03569231274593668</v>
      </c>
      <c r="O77">
        <f t="shared" si="8"/>
        <v>58300</v>
      </c>
      <c r="P77">
        <f t="shared" si="15"/>
        <v>9975.919594337913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85</v>
      </c>
      <c r="E78" s="42">
        <f t="shared" si="0"/>
        <v>0</v>
      </c>
      <c r="F78" s="3"/>
      <c r="G78" s="4">
        <f t="shared" si="9"/>
        <v>1.1042251629946762</v>
      </c>
      <c r="H78" s="4">
        <f t="shared" si="11"/>
        <v>0.4347343161396363</v>
      </c>
      <c r="I78" s="5">
        <f t="shared" si="12"/>
        <v>1.0163776343417061</v>
      </c>
      <c r="J78" s="9">
        <f t="shared" si="13"/>
        <v>0.016377634341706138</v>
      </c>
      <c r="K78" s="7">
        <f t="shared" si="10"/>
        <v>0.7789090909090923</v>
      </c>
      <c r="L78" s="5">
        <f t="shared" si="7"/>
        <v>0.02764800000000005</v>
      </c>
      <c r="M78" s="6">
        <f t="shared" si="14"/>
        <v>0.028100808834279543</v>
      </c>
      <c r="O78">
        <f t="shared" si="8"/>
        <v>45900</v>
      </c>
      <c r="P78">
        <f t="shared" si="15"/>
        <v>3335.8555076557122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80</v>
      </c>
      <c r="E79" s="42">
        <f t="shared" si="0"/>
        <v>0</v>
      </c>
      <c r="F79" s="3"/>
      <c r="G79" s="4">
        <f t="shared" si="9"/>
        <v>1.0392707416420481</v>
      </c>
      <c r="H79" s="4">
        <f t="shared" si="11"/>
        <v>0.409161709307893</v>
      </c>
      <c r="I79" s="5">
        <f t="shared" si="12"/>
        <v>0.9565907146745469</v>
      </c>
      <c r="J79" s="9">
        <f t="shared" si="13"/>
        <v>-0.04340928532545307</v>
      </c>
      <c r="K79" s="7">
        <f t="shared" si="10"/>
        <v>0.7933333333333294</v>
      </c>
      <c r="L79" s="5">
        <f t="shared" si="7"/>
        <v>0.028159999999999862</v>
      </c>
      <c r="M79" s="6">
        <f t="shared" si="14"/>
        <v>0.02693759452523511</v>
      </c>
      <c r="O79">
        <f t="shared" si="8"/>
        <v>44000</v>
      </c>
      <c r="P79">
        <f t="shared" si="15"/>
        <v>6147.630609649336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70</v>
      </c>
      <c r="E80" s="42">
        <f t="shared" si="0"/>
        <v>0</v>
      </c>
      <c r="F80" s="3"/>
      <c r="G80" s="4">
        <f t="shared" si="9"/>
        <v>0.9093618989367921</v>
      </c>
      <c r="H80" s="4">
        <f t="shared" si="11"/>
        <v>0.35801649564440635</v>
      </c>
      <c r="I80" s="5">
        <f t="shared" si="12"/>
        <v>0.8370168753402285</v>
      </c>
      <c r="J80" s="9">
        <f t="shared" si="13"/>
        <v>-0.1629831246597715</v>
      </c>
      <c r="K80" s="7">
        <f t="shared" si="10"/>
        <v>0.8077575757575772</v>
      </c>
      <c r="L80" s="5">
        <f t="shared" si="7"/>
        <v>0.02867200000000005</v>
      </c>
      <c r="M80" s="6">
        <f t="shared" si="14"/>
        <v>0.023998947849755075</v>
      </c>
      <c r="O80">
        <f t="shared" si="8"/>
        <v>39200</v>
      </c>
      <c r="P80">
        <f t="shared" si="15"/>
        <v>11859.405711642961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70</v>
      </c>
      <c r="E81" s="42">
        <f t="shared" si="0"/>
        <v>0</v>
      </c>
      <c r="F81" s="3"/>
      <c r="G81" s="4">
        <f t="shared" si="9"/>
        <v>0.9093618989367921</v>
      </c>
      <c r="H81" s="4">
        <f t="shared" si="11"/>
        <v>0.35801649564440635</v>
      </c>
      <c r="I81" s="5">
        <f t="shared" si="12"/>
        <v>0.8370168753402285</v>
      </c>
      <c r="J81" s="9">
        <f t="shared" si="13"/>
        <v>-0.1629831246597715</v>
      </c>
      <c r="K81" s="7">
        <f t="shared" si="10"/>
        <v>0.8221818181818179</v>
      </c>
      <c r="L81" s="5">
        <f t="shared" si="7"/>
        <v>0.02918399999999999</v>
      </c>
      <c r="M81" s="6">
        <f t="shared" si="14"/>
        <v>0.02442750048992922</v>
      </c>
      <c r="O81">
        <f t="shared" si="8"/>
        <v>39900</v>
      </c>
      <c r="P81">
        <f t="shared" si="15"/>
        <v>12071.180813636585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105</v>
      </c>
      <c r="E82" s="42">
        <f t="shared" si="0"/>
        <v>0</v>
      </c>
      <c r="F82" s="3"/>
      <c r="G82" s="4">
        <f t="shared" si="9"/>
        <v>1.3640428484051883</v>
      </c>
      <c r="H82" s="4">
        <f t="shared" si="11"/>
        <v>0.5370247434666096</v>
      </c>
      <c r="I82" s="5">
        <f t="shared" si="12"/>
        <v>1.255525313010343</v>
      </c>
      <c r="J82" s="9">
        <f t="shared" si="13"/>
        <v>0.255525313010343</v>
      </c>
      <c r="K82" s="7">
        <f t="shared" si="10"/>
        <v>0.8366060606060621</v>
      </c>
      <c r="L82" s="5">
        <f t="shared" si="7"/>
        <v>0.029696000000000056</v>
      </c>
      <c r="M82" s="6">
        <f t="shared" si="14"/>
        <v>0.037284079695155216</v>
      </c>
      <c r="O82">
        <f t="shared" si="8"/>
        <v>60900</v>
      </c>
      <c r="P82">
        <f t="shared" si="15"/>
        <v>8017.044084369791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90</v>
      </c>
      <c r="E83" s="42">
        <f t="shared" si="0"/>
        <v>0</v>
      </c>
      <c r="F83" s="3"/>
      <c r="G83" s="4">
        <f t="shared" si="9"/>
        <v>1.1691795843473043</v>
      </c>
      <c r="H83" s="4">
        <f t="shared" si="11"/>
        <v>0.46030692297137965</v>
      </c>
      <c r="I83" s="5">
        <f t="shared" si="12"/>
        <v>1.0761645540088653</v>
      </c>
      <c r="J83" s="9">
        <f t="shared" si="13"/>
        <v>0.07616455400886535</v>
      </c>
      <c r="K83" s="7">
        <f t="shared" si="10"/>
        <v>0.8510303030303028</v>
      </c>
      <c r="L83" s="5">
        <f t="shared" si="7"/>
        <v>0.030207999999999992</v>
      </c>
      <c r="M83" s="6">
        <f t="shared" si="14"/>
        <v>0.032508778847499795</v>
      </c>
      <c r="O83">
        <f t="shared" si="8"/>
        <v>53100</v>
      </c>
      <c r="P83">
        <f t="shared" si="15"/>
        <v>694.731017623834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130</v>
      </c>
      <c r="E84" s="42">
        <f t="shared" si="0"/>
        <v>0</v>
      </c>
      <c r="F84" s="3"/>
      <c r="G84" s="4">
        <f t="shared" si="9"/>
        <v>1.6888149551683282</v>
      </c>
      <c r="H84" s="4">
        <f t="shared" si="11"/>
        <v>0.664887777625326</v>
      </c>
      <c r="I84" s="5">
        <f t="shared" si="12"/>
        <v>1.5544599113461388</v>
      </c>
      <c r="J84" s="9">
        <f t="shared" si="13"/>
        <v>0.5544599113461388</v>
      </c>
      <c r="K84" s="7">
        <f t="shared" si="10"/>
        <v>0.8654545454545435</v>
      </c>
      <c r="L84" s="5">
        <f t="shared" si="7"/>
        <v>0.03071999999999993</v>
      </c>
      <c r="M84" s="6">
        <f t="shared" si="14"/>
        <v>0.047753008476553276</v>
      </c>
      <c r="O84">
        <f t="shared" si="8"/>
        <v>78000</v>
      </c>
      <c r="P84">
        <f t="shared" si="15"/>
        <v>23293.493880382543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115</v>
      </c>
      <c r="E85" s="42">
        <f t="shared" si="0"/>
        <v>0</v>
      </c>
      <c r="F85" s="3"/>
      <c r="G85" s="4">
        <f t="shared" si="9"/>
        <v>1.4939516911104442</v>
      </c>
      <c r="H85" s="4">
        <f t="shared" si="11"/>
        <v>0.5881699571300961</v>
      </c>
      <c r="I85" s="5">
        <f t="shared" si="12"/>
        <v>1.3750991523446612</v>
      </c>
      <c r="J85" s="9">
        <f t="shared" si="13"/>
        <v>0.3750991523446612</v>
      </c>
      <c r="K85" s="7">
        <f t="shared" si="10"/>
        <v>0.8798787878787877</v>
      </c>
      <c r="L85" s="5">
        <f t="shared" si="7"/>
        <v>0.031231999999999996</v>
      </c>
      <c r="M85" s="6">
        <f t="shared" si="14"/>
        <v>0.04294709672602845</v>
      </c>
      <c r="O85">
        <f t="shared" si="8"/>
        <v>70150</v>
      </c>
      <c r="P85">
        <f t="shared" si="15"/>
        <v>14531.718778388917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70</v>
      </c>
      <c r="E86" s="42">
        <f t="shared" si="0"/>
        <v>0</v>
      </c>
      <c r="F86" s="3"/>
      <c r="G86" s="4">
        <f t="shared" si="9"/>
        <v>0.9093618989367921</v>
      </c>
      <c r="H86" s="4">
        <f t="shared" si="11"/>
        <v>0.35801649564440635</v>
      </c>
      <c r="I86" s="5">
        <f t="shared" si="12"/>
        <v>0.8370168753402285</v>
      </c>
      <c r="J86" s="9">
        <f t="shared" si="13"/>
        <v>-0.1629831246597715</v>
      </c>
      <c r="K86" s="7">
        <f t="shared" si="10"/>
        <v>0.8943030303030319</v>
      </c>
      <c r="L86" s="5">
        <f t="shared" si="7"/>
        <v>0.03174400000000006</v>
      </c>
      <c r="M86" s="6">
        <f t="shared" si="14"/>
        <v>0.02657026369080026</v>
      </c>
      <c r="O86">
        <f t="shared" si="8"/>
        <v>43400</v>
      </c>
      <c r="P86">
        <f t="shared" si="15"/>
        <v>13130.056323604707</v>
      </c>
    </row>
    <row r="87" spans="1:16" ht="13.5" thickBot="1">
      <c r="A87" s="3">
        <f t="shared" si="16"/>
        <v>63</v>
      </c>
      <c r="B87" s="3"/>
      <c r="C87" s="12"/>
      <c r="D87" s="43"/>
      <c r="E87" s="42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3.5" thickBot="1">
      <c r="A88" s="3">
        <f t="shared" si="16"/>
        <v>64</v>
      </c>
      <c r="B88" s="3"/>
      <c r="C88" s="12"/>
      <c r="D88" s="43"/>
      <c r="E88" s="42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3.5" thickBot="1">
      <c r="A89" s="3">
        <f t="shared" si="16"/>
        <v>65</v>
      </c>
      <c r="B89" s="3"/>
      <c r="C89" s="12"/>
      <c r="D89" s="43"/>
      <c r="E89" s="42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3.5" thickBot="1">
      <c r="A90" s="3">
        <f aca="true" t="shared" si="23" ref="A90:A121">A89+1</f>
        <v>66</v>
      </c>
      <c r="B90" s="3"/>
      <c r="C90" s="12"/>
      <c r="D90" s="43"/>
      <c r="E90" s="42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3.5" thickBot="1">
      <c r="A91" s="3">
        <f t="shared" si="23"/>
        <v>67</v>
      </c>
      <c r="B91" s="3"/>
      <c r="C91" s="12"/>
      <c r="D91" s="43"/>
      <c r="E91" s="42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3.5" thickBot="1">
      <c r="A92" s="3">
        <f t="shared" si="23"/>
        <v>68</v>
      </c>
      <c r="B92" s="3"/>
      <c r="C92" s="12"/>
      <c r="D92" s="43"/>
      <c r="E92" s="42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3.5" thickBot="1">
      <c r="A93" s="3">
        <f t="shared" si="23"/>
        <v>69</v>
      </c>
      <c r="B93" s="3"/>
      <c r="C93" s="12"/>
      <c r="D93" s="43"/>
      <c r="E93" s="42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3.5" thickBot="1">
      <c r="A94" s="3">
        <f t="shared" si="23"/>
        <v>70</v>
      </c>
      <c r="B94" s="3"/>
      <c r="C94" s="12"/>
      <c r="D94" s="43"/>
      <c r="E94" s="42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3.5" thickBot="1">
      <c r="A95" s="3">
        <f t="shared" si="23"/>
        <v>71</v>
      </c>
      <c r="B95" s="3"/>
      <c r="C95" s="12"/>
      <c r="D95" s="43"/>
      <c r="E95" s="42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3.5" thickBot="1">
      <c r="A96" s="3">
        <f t="shared" si="23"/>
        <v>72</v>
      </c>
      <c r="B96" s="3"/>
      <c r="C96" s="12"/>
      <c r="D96" s="43"/>
      <c r="E96" s="42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19530</v>
      </c>
      <c r="D206" s="3">
        <f>SUM(D25:D204)</f>
        <v>4175</v>
      </c>
      <c r="E206" s="3">
        <f>SUM(E25:E204)</f>
        <v>1010.0806451612907</v>
      </c>
      <c r="F206" s="3"/>
      <c r="G206" s="4">
        <f>SUM(G25:G204)</f>
        <v>67.35878259463254</v>
      </c>
      <c r="H206" s="28">
        <f>SUM(H25:H204)</f>
        <v>26.519205745918324</v>
      </c>
      <c r="I206" s="3"/>
      <c r="J206" s="3"/>
      <c r="K206" s="28">
        <f>SUM(K25:K204)</f>
        <v>28.172348484848484</v>
      </c>
      <c r="L206" s="8">
        <f>SUM(L25:L204)</f>
        <v>1.0000000000000002</v>
      </c>
      <c r="M206" s="4">
        <f>SUM(M25:M204)</f>
        <v>1.090226252367991</v>
      </c>
      <c r="O206">
        <f>SUM(O25:O205)</f>
        <v>1780696.7741935484</v>
      </c>
      <c r="P206" s="21">
        <f>SUM(P25:P205)</f>
        <v>510872.9481525528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91.17751019936243</v>
      </c>
    </row>
    <row r="208" spans="1:13" ht="12.75">
      <c r="A208" s="61" t="s">
        <v>1</v>
      </c>
      <c r="B208" s="18"/>
      <c r="C208" s="61" t="s">
        <v>2</v>
      </c>
      <c r="D208" s="61" t="s">
        <v>3</v>
      </c>
      <c r="E208" s="35"/>
      <c r="F208" s="18"/>
      <c r="G208" s="61" t="s">
        <v>4</v>
      </c>
      <c r="H208" s="61" t="s">
        <v>5</v>
      </c>
      <c r="I208" s="61" t="s">
        <v>6</v>
      </c>
      <c r="J208" s="61" t="s">
        <v>7</v>
      </c>
      <c r="K208" s="61" t="s">
        <v>8</v>
      </c>
      <c r="L208" s="61" t="s">
        <v>9</v>
      </c>
      <c r="M208" s="61" t="s">
        <v>10</v>
      </c>
    </row>
    <row r="209" spans="1:13" ht="12.75">
      <c r="A209" s="61"/>
      <c r="B209" s="18"/>
      <c r="C209" s="61"/>
      <c r="D209" s="61"/>
      <c r="E209" s="35"/>
      <c r="F209" s="18"/>
      <c r="G209" s="61"/>
      <c r="H209" s="61"/>
      <c r="I209" s="61"/>
      <c r="J209" s="61"/>
      <c r="K209" s="61"/>
      <c r="L209" s="61"/>
      <c r="M209" s="61"/>
    </row>
    <row r="210" spans="1:13" ht="13.5" thickBot="1">
      <c r="A210" s="62"/>
      <c r="B210" s="19"/>
      <c r="C210" s="62"/>
      <c r="D210" s="62"/>
      <c r="E210" s="36"/>
      <c r="F210" s="19"/>
      <c r="G210" s="62"/>
      <c r="H210" s="62"/>
      <c r="I210" s="62"/>
      <c r="J210" s="62"/>
      <c r="K210" s="62"/>
      <c r="L210" s="62"/>
      <c r="M21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08:L210"/>
    <mergeCell ref="M208:M210"/>
    <mergeCell ref="L22:L24"/>
    <mergeCell ref="M22:M24"/>
    <mergeCell ref="K22:K24"/>
    <mergeCell ref="H208:H210"/>
    <mergeCell ref="I208:I210"/>
    <mergeCell ref="J208:J210"/>
    <mergeCell ref="K208:K210"/>
    <mergeCell ref="A208:A210"/>
    <mergeCell ref="C208:C210"/>
    <mergeCell ref="D208:D210"/>
    <mergeCell ref="G208:G210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Sheynerman, Paula D.</cp:lastModifiedBy>
  <cp:lastPrinted>2006-08-14T17:23:18Z</cp:lastPrinted>
  <dcterms:created xsi:type="dcterms:W3CDTF">2002-09-25T14:19:03Z</dcterms:created>
  <dcterms:modified xsi:type="dcterms:W3CDTF">2013-11-27T18:38:51Z</dcterms:modified>
  <cp:category/>
  <cp:version/>
  <cp:contentType/>
  <cp:contentStatus/>
</cp:coreProperties>
</file>